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6440" activeTab="0"/>
  </bookViews>
  <sheets>
    <sheet name="Годовой отчет за 2020 год" sheetId="1" r:id="rId1"/>
  </sheets>
  <externalReferences>
    <externalReference r:id="rId4"/>
  </externalReferences>
  <definedNames>
    <definedName name="_xlnm.Print_Area" localSheetId="0">'Годовой отчет за 2020 год'!$A$1:$J$362</definedName>
  </definedNames>
  <calcPr fullCalcOnLoad="1"/>
</workbook>
</file>

<file path=xl/comments1.xml><?xml version="1.0" encoding="utf-8"?>
<comments xmlns="http://schemas.openxmlformats.org/spreadsheetml/2006/main">
  <authors>
    <author>Якубовский </author>
    <author>Сергей Якубовский</author>
    <author>КонсульнатПлюс примечание</author>
    <author>КонсультантПлюс примечание</author>
    <author>Автор</author>
  </authors>
  <commentList>
    <comment ref="B2" authorId="0">
      <text>
        <r>
          <rPr>
            <sz val="9"/>
            <color indexed="8"/>
            <rFont val="Tahoma"/>
            <family val="2"/>
          </rPr>
          <t xml:space="preserve">Указывается только само наименование ОАО без слов "ОАО" или "Открытое акционерное общество"
</t>
        </r>
      </text>
    </comment>
    <comment ref="C15" authorId="0">
      <text>
        <r>
          <rPr>
            <b/>
            <sz val="9"/>
            <color indexed="8"/>
            <rFont val="Tahoma"/>
            <family val="2"/>
          </rPr>
          <t>За 2020
 год</t>
        </r>
        <r>
          <rPr>
            <sz val="9"/>
            <color indexed="8"/>
            <rFont val="Tahoma"/>
            <family val="2"/>
          </rPr>
          <t xml:space="preserve">
</t>
        </r>
      </text>
    </comment>
    <comment ref="D15" authorId="0">
      <text>
        <r>
          <rPr>
            <b/>
            <sz val="9"/>
            <color indexed="8"/>
            <rFont val="Tahoma"/>
            <family val="2"/>
          </rPr>
          <t>За 2019 год</t>
        </r>
        <r>
          <rPr>
            <sz val="9"/>
            <color indexed="8"/>
            <rFont val="Tahoma"/>
            <family val="2"/>
          </rPr>
          <t xml:space="preserve">
</t>
        </r>
      </text>
    </comment>
    <comment ref="A80" authorId="0">
      <text>
        <r>
          <rPr>
            <b/>
            <sz val="9"/>
            <color indexed="8"/>
            <rFont val="Tahoma"/>
            <family val="2"/>
          </rPr>
          <t xml:space="preserve">Указывается: 
</t>
        </r>
        <r>
          <rPr>
            <b/>
            <sz val="9"/>
            <color indexed="8"/>
            <rFont val="Tahoma"/>
            <family val="2"/>
          </rPr>
          <t xml:space="preserve">Применяется - если СВОД одобрен эмитентом и указывается кем и когда + какие локальные акта утверждены и применяются.
</t>
        </r>
        <r>
          <rPr>
            <b/>
            <sz val="9"/>
            <color indexed="8"/>
            <rFont val="Tahoma"/>
            <family val="2"/>
          </rPr>
          <t xml:space="preserve">Не применяется - если СВОД не одобрен эмитентом.
</t>
        </r>
        <r>
          <rPr>
            <b/>
            <sz val="9"/>
            <color indexed="8"/>
            <rFont val="Tahoma"/>
            <family val="2"/>
          </rPr>
          <t xml:space="preserve">Можно указаать информацию о следующих документах эмтиента:
</t>
        </r>
        <r>
          <rPr>
            <b/>
            <sz val="9"/>
            <color indexed="8"/>
            <rFont val="Tahoma"/>
            <family val="2"/>
          </rPr>
          <t xml:space="preserve">"ПОЛОЖЕНИЕ о порядке учета аффилированных лиц" (когда и кем утверждено)
</t>
        </r>
        <r>
          <rPr>
            <b/>
            <sz val="9"/>
            <color indexed="8"/>
            <rFont val="Tahoma"/>
            <family val="2"/>
          </rPr>
          <t xml:space="preserve">"Регламент работы акционерного общества с реестром владельцев ценных бумаг."(когда и кем утвержден)
</t>
        </r>
        <r>
          <rPr>
            <b/>
            <sz val="9"/>
            <color indexed="8"/>
            <rFont val="Tahoma"/>
            <family val="2"/>
          </rPr>
          <t xml:space="preserve">Отражаются сведения о применении эмитентом свода правил корпоративного поведения, рекомендованного для применения приказом Министерства финансов Республики Беларусь от 18 августа 2007 г. № 293 «О применении Свода правил корпоративного поведения» 
</t>
        </r>
        <r>
          <rPr>
            <b/>
            <sz val="9"/>
            <color indexed="8"/>
            <rFont val="Tahoma"/>
            <family val="2"/>
          </rPr>
          <t xml:space="preserve">
</t>
        </r>
        <r>
          <rPr>
            <sz val="9"/>
            <color indexed="8"/>
            <rFont val="Tahoma"/>
            <family val="2"/>
          </rPr>
          <t xml:space="preserve">
</t>
        </r>
      </text>
    </comment>
    <comment ref="A70" authorId="0">
      <text>
        <r>
          <rPr>
            <b/>
            <sz val="9"/>
            <color indexed="8"/>
            <rFont val="Tahoma"/>
            <family val="2"/>
          </rPr>
          <t>указываются наименования основных видов деятельности, товаров, продукции, работ, услуг и процентное соотношение суммы выручки по каждому из них к общему объему выручки.</t>
        </r>
      </text>
    </comment>
    <comment ref="C68" authorId="0">
      <text>
        <r>
          <rPr>
            <b/>
            <sz val="9"/>
            <color indexed="8"/>
            <rFont val="Tahoma"/>
            <family val="2"/>
          </rPr>
          <t>заполняется на основании учетных данных (штатного расписания), включая работников по совместительству</t>
        </r>
        <r>
          <rPr>
            <sz val="9"/>
            <color indexed="8"/>
            <rFont val="Tahoma"/>
            <family val="2"/>
          </rPr>
          <t xml:space="preserve">
</t>
        </r>
      </text>
    </comment>
    <comment ref="C21" authorId="0">
      <text>
        <r>
          <rPr>
            <b/>
            <sz val="9"/>
            <color indexed="8"/>
            <rFont val="Tahoma"/>
            <family val="2"/>
          </rPr>
          <t>отражается сумма, начисленная на выплату дивидендов на акции в данном отчетном периоде (в том числе начисленная, но не выплаченная в данном отчетном периоде), часть суммы чистой прибыли, которая должна быть выплачена акционерам на основании решения общего собрания акционеров о выплате промежуточных, годовых дивидендов.</t>
        </r>
        <r>
          <rPr>
            <sz val="9"/>
            <color indexed="8"/>
            <rFont val="Tahoma"/>
            <family val="2"/>
          </rPr>
          <t xml:space="preserve">
</t>
        </r>
      </text>
    </comment>
    <comment ref="C22" authorId="0">
      <text>
        <r>
          <rPr>
            <b/>
            <sz val="9"/>
            <color indexed="8"/>
            <rFont val="Tahoma"/>
            <family val="2"/>
          </rPr>
          <t>отражается сумма, направленная на выплату дивидендов (отраженная по кредиту счетов бухгалтерского учета 50 «Касса», 51 «Расчетные счета», 52 «Валютные счета», 55 «Специальные счета в банках»), а также сумма начисленного налога с доходов в виде дивидендов</t>
        </r>
        <r>
          <rPr>
            <sz val="9"/>
            <color indexed="8"/>
            <rFont val="Tahoma"/>
            <family val="2"/>
          </rPr>
          <t xml:space="preserve">
</t>
        </r>
      </text>
    </comment>
    <comment ref="C23" authorId="0">
      <text>
        <r>
          <rPr>
            <b/>
            <sz val="9"/>
            <color indexed="8"/>
            <rFont val="Tahoma"/>
            <family val="2"/>
          </rPr>
          <t>отражается размер дивидендов, приходящихся на одну простую (обыкновенную) акцию (отношение суммы, начисленной на выплату дивидендов на простые (обыкновенные) акции в данном отчетном периоде (в том числе начисленной, но не выплаченной в данном отчетном периоде), к количеству простых акций, на которые начислялись дивиденды).</t>
        </r>
        <r>
          <rPr>
            <sz val="9"/>
            <color indexed="8"/>
            <rFont val="Tahoma"/>
            <family val="2"/>
          </rPr>
          <t xml:space="preserve">
</t>
        </r>
      </text>
    </comment>
    <comment ref="C24" authorId="0">
      <text>
        <r>
          <rPr>
            <b/>
            <sz val="9"/>
            <color indexed="8"/>
            <rFont val="Tahoma"/>
            <family val="2"/>
          </rPr>
          <t>отражается размер дивидендов, приходящихся на одну привилегированную акцию определенного типа (отношение суммы, начисленной на выплату дивидендов на привилегированные акции данного типа в данном отчетном периоде (в том числе начисленной, но не выплаченной в данном отчетном периоде), к количеству привилегированных акций данного типа, на которые начислялись дивиденды)</t>
        </r>
        <r>
          <rPr>
            <sz val="9"/>
            <color indexed="8"/>
            <rFont val="Tahoma"/>
            <family val="2"/>
          </rPr>
          <t xml:space="preserve">
</t>
        </r>
      </text>
    </comment>
    <comment ref="C32" authorId="0">
      <text>
        <r>
          <rPr>
            <b/>
            <sz val="9"/>
            <color indexed="8"/>
            <rFont val="Tahoma"/>
            <family val="2"/>
          </rPr>
          <t>отражается отношение стоимости чистых активов организации, рассчитанной в соответствии с Инструкцией о порядке расчета стоимости чистых активов, утвержденной постановлением Министерства финансов Республики Беларусь от 11 июня 2012 г. № 35, к количеству акций, эмитированных открытым акционерным обществом.</t>
        </r>
      </text>
    </comment>
    <comment ref="C33" authorId="0">
      <text>
        <r>
          <rPr>
            <b/>
            <sz val="9"/>
            <color indexed="8"/>
            <rFont val="Tahoma"/>
            <family val="2"/>
          </rPr>
          <t>отражается количество акций собственной эмиссии, учитываемых по состоянию на последнюю дату отчетного периода на счете «депо» открытого акционерного общества, за исключением акций к размещению</t>
        </r>
        <r>
          <rPr>
            <sz val="9"/>
            <color indexed="8"/>
            <rFont val="Tahoma"/>
            <family val="2"/>
          </rPr>
          <t xml:space="preserve">
</t>
        </r>
        <r>
          <rPr>
            <sz val="9"/>
            <color indexed="8"/>
            <rFont val="Tahoma"/>
            <family val="2"/>
          </rPr>
          <t xml:space="preserve"> </t>
        </r>
        <r>
          <rPr>
            <b/>
            <u val="single"/>
            <sz val="11"/>
            <color indexed="8"/>
            <rFont val="Tahoma"/>
            <family val="2"/>
          </rPr>
          <t>НЕ УКАЗЫВАЙТЕ КОЛИЧЕСТВО ВЫПУЩЕННЫХ ОБЩЕСТВОМ АКЦИЙ</t>
        </r>
      </text>
    </comment>
    <comment ref="D37" authorId="0">
      <text>
        <r>
          <rPr>
            <b/>
            <sz val="9"/>
            <color indexed="8"/>
            <rFont val="Tahoma"/>
            <family val="2"/>
          </rPr>
          <t>указывается срок, по истечении которого акции подлежат реализации, в соответствии с уставом общества либо, если такой срок уставом не определен, в соответствии с частью шестой статьи 77 Закона Республики Беларусь «О хозяйственных обществах».</t>
        </r>
        <r>
          <rPr>
            <sz val="9"/>
            <color indexed="8"/>
            <rFont val="Tahoma"/>
            <family val="2"/>
          </rPr>
          <t xml:space="preserve">
</t>
        </r>
      </text>
    </comment>
    <comment ref="B81" authorId="0">
      <text>
        <r>
          <rPr>
            <b/>
            <sz val="9"/>
            <color indexed="8"/>
            <rFont val="Tahoma"/>
            <family val="2"/>
          </rPr>
          <t xml:space="preserve">указывается адрес официального сайта </t>
        </r>
        <r>
          <rPr>
            <sz val="9"/>
            <color indexed="8"/>
            <rFont val="Tahoma"/>
            <family val="2"/>
          </rPr>
          <t xml:space="preserve">
</t>
        </r>
        <r>
          <rPr>
            <sz val="9"/>
            <color indexed="8"/>
            <rFont val="Tahoma"/>
            <family val="2"/>
          </rPr>
          <t xml:space="preserve">(например: www.abcd.by)
</t>
        </r>
        <r>
          <rPr>
            <b/>
            <sz val="9"/>
            <color indexed="8"/>
            <rFont val="Tahoma"/>
            <family val="2"/>
          </rPr>
          <t>или адрес страницы в Вашем личном кабинете вида</t>
        </r>
        <r>
          <rPr>
            <sz val="9"/>
            <color indexed="8"/>
            <rFont val="Tahoma"/>
            <family val="2"/>
          </rPr>
          <t>:***.epfr.by</t>
        </r>
      </text>
    </comment>
    <comment ref="C16" authorId="1">
      <text>
        <r>
          <rPr>
            <b/>
            <sz val="10"/>
            <color indexed="8"/>
            <rFont val="Arial Cyr"/>
            <family val="0"/>
          </rPr>
          <t>заполняется на основании данных реестра акционеров, сформированного на последнюю дату отчетного периода, и включает как общее количество акционеров, так и информацию о количестве юридических и физических лиц, входящих в состав акционеров, на конец отчетного периода. При этом суммарное значение количества юридических и физических лиц, являющихся акционерами общества, должно соответствовать общему количеству акционеров.</t>
        </r>
        <r>
          <rPr>
            <sz val="10"/>
            <color indexed="8"/>
            <rFont val="Arial Cyr"/>
            <family val="0"/>
          </rPr>
          <t xml:space="preserve">
</t>
        </r>
        <r>
          <rPr>
            <b/>
            <sz val="10"/>
            <color indexed="8"/>
            <rFont val="Arial Cyr"/>
            <family val="0"/>
          </rPr>
          <t>Эмитент, на счете «депо» которого учитываются акции собственной эмиссии, не является акционером.</t>
        </r>
        <r>
          <rPr>
            <sz val="10"/>
            <color indexed="8"/>
            <rFont val="Arial Cyr"/>
            <family val="0"/>
          </rPr>
          <t xml:space="preserve">
</t>
        </r>
        <r>
          <rPr>
            <b/>
            <sz val="10"/>
            <color indexed="8"/>
            <rFont val="Arial Cyr"/>
            <family val="0"/>
          </rPr>
          <t>В случае, если акции эмитента принадлежат нескольким республиканским органам государственного управления и местным исполнительным и распорядительным органам, их следует отражать как одного акционера (государство), который включается в количество акционеров - юридических лиц.</t>
        </r>
        <r>
          <rPr>
            <sz val="10"/>
            <color indexed="8"/>
            <rFont val="Arial Cyr"/>
            <family val="0"/>
          </rPr>
          <t xml:space="preserve">
</t>
        </r>
        <r>
          <rPr>
            <b/>
            <sz val="10"/>
            <color indexed="8"/>
            <rFont val="Arial Cyr"/>
            <family val="0"/>
          </rPr>
          <t>В случае передачи ценных бумаг эмитента в доверительное управление количество акционеров остается неизменным. При этом доверительный управляющий не является акционером</t>
        </r>
        <r>
          <rPr>
            <sz val="10"/>
            <color indexed="8"/>
            <rFont val="Arial Cyr"/>
            <family val="0"/>
          </rPr>
          <t xml:space="preserve">
</t>
        </r>
      </text>
    </comment>
    <comment ref="C73" authorId="1">
      <text>
        <r>
          <rPr>
            <b/>
            <sz val="12"/>
            <color indexed="8"/>
            <rFont val="Tahoma"/>
            <family val="2"/>
          </rPr>
          <t xml:space="preserve">Пример: 
</t>
        </r>
        <r>
          <rPr>
            <sz val="12"/>
            <color indexed="8"/>
            <rFont val="Arial Cyr"/>
            <family val="0"/>
          </rPr>
          <t xml:space="preserve">Общество с дополнительной ответственностью "ПриватКонсалт", 220004, г. Минск, ул. Короля д.51 пом 36, зарегистрирован Минским ГИК 12.07.2007 г. No 190846719 
</t>
        </r>
        <r>
          <rPr>
            <sz val="10"/>
            <color indexed="8"/>
            <rFont val="Tahoma"/>
            <family val="2"/>
          </rPr>
          <t xml:space="preserve">
</t>
        </r>
      </text>
    </comment>
    <comment ref="C78" authorId="1">
      <text>
        <r>
          <rPr>
            <b/>
            <sz val="12"/>
            <color indexed="8"/>
            <rFont val="Tahoma"/>
            <family val="2"/>
          </rPr>
          <t xml:space="preserve">Указывается дата отправки заявки для раскрытиие аудитоского заключения на ЕПФР через Личный кабинет </t>
        </r>
        <r>
          <rPr>
            <sz val="12"/>
            <color indexed="8"/>
            <rFont val="Tahoma"/>
            <family val="2"/>
          </rPr>
          <t xml:space="preserve">
</t>
        </r>
      </text>
    </comment>
    <comment ref="A76" authorId="1">
      <text>
        <r>
          <rPr>
            <b/>
            <sz val="10"/>
            <color indexed="8"/>
            <rFont val="Tahoma"/>
            <family val="2"/>
          </rPr>
          <t xml:space="preserve">Из заключения аудитора - полный текст его мнения.
</t>
        </r>
      </text>
    </comment>
    <comment ref="C72" authorId="1">
      <text>
        <r>
          <rPr>
            <b/>
            <sz val="12"/>
            <color indexed="8"/>
            <rFont val="Tahoma"/>
            <family val="2"/>
          </rPr>
          <t>Дата указанная в заключении аудитором.</t>
        </r>
        <r>
          <rPr>
            <sz val="12"/>
            <color indexed="8"/>
            <rFont val="Tahoma"/>
            <family val="2"/>
          </rPr>
          <t xml:space="preserve">
</t>
        </r>
      </text>
    </comment>
    <comment ref="B89" authorId="1">
      <text>
        <r>
          <rPr>
            <b/>
            <sz val="11"/>
            <color indexed="8"/>
            <rFont val="Tahoma"/>
            <family val="2"/>
          </rPr>
          <t>Указывается адрес, как в Уставе</t>
        </r>
        <r>
          <rPr>
            <sz val="11"/>
            <color indexed="8"/>
            <rFont val="Tahoma"/>
            <family val="2"/>
          </rPr>
          <t xml:space="preserve">
</t>
        </r>
      </text>
    </comment>
    <comment ref="D33" authorId="0">
      <text>
        <r>
          <rPr>
            <b/>
            <sz val="9"/>
            <color indexed="8"/>
            <rFont val="Tahoma"/>
            <family val="2"/>
          </rPr>
          <t>отражается количество акций собственной эмиссии, учитываемых по состоянию на последнюю дату отчетного периода на счете «депо» открытого акционерного общества, за исключением акций к размещению</t>
        </r>
        <r>
          <rPr>
            <sz val="9"/>
            <color indexed="8"/>
            <rFont val="Tahoma"/>
            <family val="2"/>
          </rPr>
          <t xml:space="preserve">
</t>
        </r>
        <r>
          <rPr>
            <sz val="9"/>
            <color indexed="8"/>
            <rFont val="Tahoma"/>
            <family val="2"/>
          </rPr>
          <t xml:space="preserve"> </t>
        </r>
        <r>
          <rPr>
            <b/>
            <u val="single"/>
            <sz val="11"/>
            <color indexed="8"/>
            <rFont val="Tahoma"/>
            <family val="2"/>
          </rPr>
          <t>НЕ УКАЗЫВАЙТЕ КОЛИЧЕСТВО ВЫПУЩЕННЫХ ОБЩЕСТВОМ АКЦИЙ</t>
        </r>
      </text>
    </comment>
    <comment ref="D32" authorId="0">
      <text>
        <r>
          <rPr>
            <b/>
            <sz val="9"/>
            <color indexed="8"/>
            <rFont val="Tahoma"/>
            <family val="2"/>
          </rPr>
          <t xml:space="preserve">отражается отношение стоимости чистых активов организации, рассчитанной в соответствии с Инструкцией о порядке расчета стоимости чистых активов, утвержденной постановлением Министерства финансов Республики Беларусь от 11 июня 2012 г. № 35, к количеству акций, эмитированных открытым акционерным обществом.
</t>
        </r>
        <r>
          <rPr>
            <sz val="9"/>
            <color indexed="8"/>
            <rFont val="Tahoma"/>
            <family val="2"/>
          </rPr>
          <t xml:space="preserve">
</t>
        </r>
      </text>
    </comment>
    <comment ref="A97" authorId="2">
      <text>
        <r>
          <rPr>
            <b/>
            <sz val="9"/>
            <rFont val="Times New Roman"/>
            <family val="1"/>
          </rPr>
          <t>Примечание:</t>
        </r>
        <r>
          <rPr>
            <sz val="9"/>
            <rFont val="Times New Roman"/>
            <family val="1"/>
          </rPr>
          <t xml:space="preserve">
 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r>
          <rPr>
            <sz val="8"/>
            <rFont val="Tahoma"/>
            <family val="2"/>
          </rPr>
          <t xml:space="preserve">
</t>
        </r>
      </text>
    </comment>
    <comment ref="A111" authorId="2">
      <text>
        <r>
          <rPr>
            <b/>
            <sz val="9"/>
            <rFont val="Times New Roman"/>
            <family val="1"/>
          </rPr>
          <t>Примечание:</t>
        </r>
        <r>
          <rPr>
            <sz val="9"/>
            <rFont val="Times New Roman"/>
            <family val="1"/>
          </rPr>
          <t xml:space="preserve">
 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
</t>
        </r>
      </text>
    </comment>
    <comment ref="A131" authorId="2">
      <text>
        <r>
          <rPr>
            <b/>
            <sz val="9"/>
            <rFont val="Times New Roman"/>
            <family val="1"/>
          </rPr>
          <t>Примечание:</t>
        </r>
        <r>
          <rPr>
            <sz val="9"/>
            <rFont val="Times New Roman"/>
            <family val="1"/>
          </rPr>
          <t xml:space="preserve">
  В разделе III "Собственный капитал" приводится информация о собственном капитале.
</t>
        </r>
      </text>
    </comment>
    <comment ref="C137" authorId="3">
      <text>
        <r>
          <rPr>
            <b/>
            <sz val="8"/>
            <rFont val="Times New Roman"/>
            <family val="1"/>
          </rPr>
          <t>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t>
        </r>
      </text>
    </comment>
    <comment ref="D137" authorId="3">
      <text>
        <r>
          <rPr>
            <b/>
            <sz val="8"/>
            <rFont val="Times New Roman"/>
            <family val="1"/>
          </rPr>
          <t>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t>
        </r>
        <r>
          <rPr>
            <sz val="8"/>
            <rFont val="Tahoma"/>
            <family val="2"/>
          </rPr>
          <t xml:space="preserve">
</t>
        </r>
        <r>
          <rPr>
            <sz val="8"/>
            <rFont val="Times New Roman"/>
            <family val="1"/>
          </rPr>
          <t>перед числом поставить знак "-".</t>
        </r>
      </text>
    </comment>
    <comment ref="C138" authorId="3">
      <text>
        <r>
          <rPr>
            <b/>
            <sz val="8"/>
            <rFont val="Times New Roman"/>
            <family val="1"/>
          </rPr>
          <t>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D138" authorId="3">
      <text>
        <r>
          <rPr>
            <b/>
            <sz val="8"/>
            <rFont val="Times New Roman"/>
            <family val="1"/>
          </rPr>
          <t>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A141" authorId="2">
      <text>
        <r>
          <rPr>
            <b/>
            <sz val="9"/>
            <rFont val="Times New Roman"/>
            <family val="1"/>
          </rPr>
          <t>Примечание:</t>
        </r>
        <r>
          <rPr>
            <sz val="9"/>
            <rFont val="Times New Roman"/>
            <family val="1"/>
          </rPr>
          <t xml:space="preserve">
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
</t>
        </r>
      </text>
    </comment>
    <comment ref="A149" authorId="2">
      <text>
        <r>
          <rPr>
            <b/>
            <sz val="9"/>
            <rFont val="Times New Roman"/>
            <family val="1"/>
          </rPr>
          <t>Примечание:</t>
        </r>
        <r>
          <rPr>
            <sz val="9"/>
            <rFont val="Times New Roman"/>
            <family val="1"/>
          </rPr>
          <t xml:space="preserve">
В разделе V "Краткосрочные обязательства" приводится информация об обязательствах, погашение которых ожидается в течение 12 месяцев после отчетной даты.
</t>
        </r>
      </text>
    </comment>
    <comment ref="B234" authorId="4">
      <text>
        <r>
          <rPr>
            <b/>
            <sz val="9"/>
            <rFont val="Times New Roman"/>
            <family val="1"/>
          </rPr>
          <t>Примечание:</t>
        </r>
        <r>
          <rPr>
            <sz val="9"/>
            <rFont val="Times New Roman"/>
            <family val="1"/>
          </rPr>
          <t xml:space="preserve">
показывается сальдо по счетам 80, 81,82,83,84,75 на конец года, </t>
        </r>
        <r>
          <rPr>
            <u val="single"/>
            <sz val="9"/>
            <rFont val="Times New Roman"/>
            <family val="1"/>
          </rPr>
          <t>предшествующего предыдущему году</t>
        </r>
        <r>
          <rPr>
            <sz val="9"/>
            <rFont val="Times New Roman"/>
            <family val="1"/>
          </rPr>
          <t xml:space="preserve">
</t>
        </r>
      </text>
    </comment>
    <comment ref="B235" authorId="2">
      <text>
        <r>
          <rPr>
            <b/>
            <sz val="8"/>
            <rFont val="Times New Roman"/>
            <family val="1"/>
          </rPr>
          <t>Примечание:</t>
        </r>
        <r>
          <rPr>
            <sz val="8"/>
            <rFont val="Times New Roman"/>
            <family val="1"/>
          </rPr>
          <t xml:space="preserve">
 По строке 020 показываются изменения величины собственного капитала организации в целом и по каждой статье в отдельности в связи с внесением изменений в учетную политику.</t>
        </r>
      </text>
    </comment>
    <comment ref="B236" authorId="2">
      <text>
        <r>
          <rPr>
            <b/>
            <sz val="8"/>
            <rFont val="Times New Roman"/>
            <family val="1"/>
          </rPr>
          <t>Примечание:</t>
        </r>
        <r>
          <rPr>
            <sz val="8"/>
            <rFont val="Times New Roman"/>
            <family val="1"/>
          </rPr>
          <t xml:space="preserve">
По строке 030 показываются изменения величины собственного капитала организации в целом и по каждой статье в отдельности в связи с исправлением ошибок.
</t>
        </r>
      </text>
    </comment>
    <comment ref="B238" authorId="4">
      <text>
        <r>
          <rPr>
            <b/>
            <sz val="9"/>
            <rFont val="Times New Roman"/>
            <family val="1"/>
          </rPr>
          <t>Примечание:</t>
        </r>
        <r>
          <rPr>
            <sz val="9"/>
            <rFont val="Times New Roman"/>
            <family val="1"/>
          </rPr>
          <t xml:space="preserve">
показывается скорректированное сальдо по счетам 80,81,82,83,84,75 на конец года, </t>
        </r>
        <r>
          <rPr>
            <u val="single"/>
            <sz val="9"/>
            <rFont val="Times New Roman"/>
            <family val="1"/>
          </rPr>
          <t xml:space="preserve">предшествующего предыдущему году,  </t>
        </r>
        <r>
          <rPr>
            <sz val="9"/>
            <rFont val="Times New Roman"/>
            <family val="1"/>
          </rPr>
          <t>скорректированное в связи с изменением учетной политики и исправлением ошибок.</t>
        </r>
        <r>
          <rPr>
            <u val="single"/>
            <sz val="9"/>
            <rFont val="Times New Roman"/>
            <family val="1"/>
          </rPr>
          <t xml:space="preserve">
</t>
        </r>
      </text>
    </comment>
    <comment ref="B240" authorId="4">
      <text>
        <r>
          <rPr>
            <b/>
            <sz val="9"/>
            <rFont val="Times New Roman"/>
            <family val="1"/>
          </rPr>
          <t>Примечание:</t>
        </r>
        <r>
          <rPr>
            <sz val="9"/>
            <rFont val="Times New Roman"/>
            <family val="1"/>
          </rPr>
          <t xml:space="preserve">
показываются суммы увеличения собственного капитала в целом и по каждой статье в отдельности </t>
        </r>
        <r>
          <rPr>
            <u val="single"/>
            <sz val="9"/>
            <rFont val="Times New Roman"/>
            <family val="1"/>
          </rPr>
          <t>за период предыдущего года</t>
        </r>
        <r>
          <rPr>
            <sz val="9"/>
            <rFont val="Times New Roman"/>
            <family val="1"/>
          </rPr>
          <t xml:space="preserve">, аналогичный отчетному периоду.
</t>
        </r>
      </text>
    </comment>
    <comment ref="B252" authorId="2">
      <text>
        <r>
          <rPr>
            <b/>
            <sz val="8"/>
            <rFont val="Times New Roman"/>
            <family val="1"/>
          </rPr>
          <t>КонсульнатПлюс примечание:</t>
        </r>
        <r>
          <rPr>
            <sz val="8"/>
            <rFont val="Times New Roman"/>
            <family val="1"/>
          </rPr>
          <t xml:space="preserve">
показываются суммы уменьшения собственного капитала в целом и по каждой статье в отдельности за период </t>
        </r>
        <r>
          <rPr>
            <u val="single"/>
            <sz val="8"/>
            <rFont val="Times New Roman"/>
            <family val="1"/>
          </rPr>
          <t>предыдущего года, аналогичный отчетному периоду.</t>
        </r>
        <r>
          <rPr>
            <sz val="8"/>
            <rFont val="Times New Roman"/>
            <family val="1"/>
          </rPr>
          <t xml:space="preserve">
</t>
        </r>
      </text>
    </comment>
    <comment ref="B263" authorId="4">
      <text>
        <r>
          <rPr>
            <b/>
            <sz val="9"/>
            <rFont val="Times New Roman"/>
            <family val="1"/>
          </rPr>
          <t>Примечание:</t>
        </r>
        <r>
          <rPr>
            <sz val="9"/>
            <rFont val="Times New Roman"/>
            <family val="1"/>
          </rPr>
          <t xml:space="preserve">
показываются суммы изменения уставного капитала, не приводящего к изменению величины собственного капитала в целом, за период </t>
        </r>
        <r>
          <rPr>
            <u val="single"/>
            <sz val="9"/>
            <rFont val="Times New Roman"/>
            <family val="1"/>
          </rPr>
          <t xml:space="preserve">предыдущего года, </t>
        </r>
        <r>
          <rPr>
            <sz val="9"/>
            <rFont val="Times New Roman"/>
            <family val="1"/>
          </rPr>
          <t xml:space="preserve">аналогичный отчетному периоду.
</t>
        </r>
        <r>
          <rPr>
            <u val="single"/>
            <sz val="9"/>
            <rFont val="Times New Roman"/>
            <family val="1"/>
          </rPr>
          <t xml:space="preserve">
</t>
        </r>
        <r>
          <rPr>
            <sz val="9"/>
            <rFont val="Times New Roman"/>
            <family val="1"/>
          </rPr>
          <t xml:space="preserve">
</t>
        </r>
      </text>
    </comment>
    <comment ref="B264" authorId="4">
      <text>
        <r>
          <rPr>
            <b/>
            <sz val="9"/>
            <rFont val="Times New Roman"/>
            <family val="1"/>
          </rPr>
          <t>Примечание:</t>
        </r>
        <r>
          <rPr>
            <sz val="9"/>
            <rFont val="Times New Roman"/>
            <family val="1"/>
          </rPr>
          <t xml:space="preserve">
показываются суммы изменения резервного капитала, не приводящего к изменению величины собственного капитала в целом, за период предыдущего года, аналогичный отчетному периоду.
</t>
        </r>
        <r>
          <rPr>
            <u val="single"/>
            <sz val="9"/>
            <rFont val="Times New Roman"/>
            <family val="1"/>
          </rPr>
          <t xml:space="preserve">
</t>
        </r>
        <r>
          <rPr>
            <sz val="9"/>
            <rFont val="Times New Roman"/>
            <family val="1"/>
          </rPr>
          <t xml:space="preserve">
</t>
        </r>
      </text>
    </comment>
    <comment ref="B265" authorId="4">
      <text>
        <r>
          <rPr>
            <b/>
            <sz val="9"/>
            <rFont val="Times New Roman"/>
            <family val="1"/>
          </rPr>
          <t>Примечание:</t>
        </r>
        <r>
          <rPr>
            <sz val="9"/>
            <rFont val="Times New Roman"/>
            <family val="1"/>
          </rPr>
          <t xml:space="preserve">
 показываются суммы изменения добавочного капитала, не приводящего к изменению величины собственного капитала в целом, за период предыдущего года, аналогичный отчетному периоду.
</t>
        </r>
        <r>
          <rPr>
            <u val="single"/>
            <sz val="9"/>
            <rFont val="Times New Roman"/>
            <family val="1"/>
          </rPr>
          <t xml:space="preserve">
</t>
        </r>
        <r>
          <rPr>
            <sz val="9"/>
            <rFont val="Times New Roman"/>
            <family val="1"/>
          </rPr>
          <t xml:space="preserve">
</t>
        </r>
      </text>
    </comment>
    <comment ref="B266" authorId="4">
      <text>
        <r>
          <rPr>
            <b/>
            <sz val="9"/>
            <rFont val="Times New Roman"/>
            <family val="1"/>
          </rPr>
          <t>Примечание:</t>
        </r>
        <r>
          <rPr>
            <sz val="9"/>
            <rFont val="Times New Roman"/>
            <family val="1"/>
          </rPr>
          <t xml:space="preserve">
 показывается сальдо по счетам 80 , 75 (субсчет 75-1), 81, 82 , 83, 84 , 99 на </t>
        </r>
        <r>
          <rPr>
            <u val="single"/>
            <sz val="9"/>
            <rFont val="Times New Roman"/>
            <family val="1"/>
          </rPr>
          <t>конец периода предыдущего года</t>
        </r>
        <r>
          <rPr>
            <sz val="9"/>
            <rFont val="Times New Roman"/>
            <family val="1"/>
          </rPr>
          <t xml:space="preserve">, аналогичного отчетному периоду.
</t>
        </r>
        <r>
          <rPr>
            <u val="single"/>
            <sz val="9"/>
            <rFont val="Times New Roman"/>
            <family val="1"/>
          </rPr>
          <t xml:space="preserve">
</t>
        </r>
        <r>
          <rPr>
            <sz val="9"/>
            <rFont val="Times New Roman"/>
            <family val="1"/>
          </rPr>
          <t xml:space="preserve">
</t>
        </r>
      </text>
    </comment>
    <comment ref="B267" authorId="4">
      <text>
        <r>
          <rPr>
            <b/>
            <sz val="9"/>
            <rFont val="Times New Roman"/>
            <family val="1"/>
          </rPr>
          <t>Примечание:</t>
        </r>
        <r>
          <rPr>
            <sz val="9"/>
            <rFont val="Times New Roman"/>
            <family val="1"/>
          </rPr>
          <t xml:space="preserve">
показывается сальдо по счетам 80, 75  (субсчет 75-1 ), 81 , 82, 83, 84 </t>
        </r>
        <r>
          <rPr>
            <u val="single"/>
            <sz val="9"/>
            <rFont val="Times New Roman"/>
            <family val="1"/>
          </rPr>
          <t xml:space="preserve"> на конец предыдущего года</t>
        </r>
        <r>
          <rPr>
            <sz val="9"/>
            <rFont val="Times New Roman"/>
            <family val="1"/>
          </rPr>
          <t xml:space="preserve">.
</t>
        </r>
      </text>
    </comment>
    <comment ref="B270" authorId="4">
      <text>
        <r>
          <rPr>
            <b/>
            <sz val="9"/>
            <rFont val="Times New Roman"/>
            <family val="1"/>
          </rPr>
          <t>Примечание:</t>
        </r>
        <r>
          <rPr>
            <sz val="9"/>
            <rFont val="Times New Roman"/>
            <family val="1"/>
          </rPr>
          <t xml:space="preserve">
показывается скорректированный остаток на конец </t>
        </r>
        <r>
          <rPr>
            <u val="single"/>
            <sz val="9"/>
            <rFont val="Times New Roman"/>
            <family val="1"/>
          </rPr>
          <t>предыдущего года</t>
        </r>
      </text>
    </comment>
    <comment ref="C270" authorId="3">
      <text>
        <r>
          <rPr>
            <b/>
            <sz val="9"/>
            <rFont val="Times New Roman"/>
            <family val="1"/>
          </rPr>
          <t>Примечание:</t>
        </r>
        <r>
          <rPr>
            <sz val="9"/>
            <rFont val="Times New Roman"/>
            <family val="1"/>
          </rPr>
          <t xml:space="preserve">
Значение перенесено из стр. 410 
гр. 4 Баланса</t>
        </r>
      </text>
    </comment>
    <comment ref="D270" authorId="3">
      <text>
        <r>
          <rPr>
            <b/>
            <sz val="9"/>
            <rFont val="Times New Roman"/>
            <family val="1"/>
          </rPr>
          <t>Примечание:</t>
        </r>
        <r>
          <rPr>
            <sz val="9"/>
            <rFont val="Times New Roman"/>
            <family val="1"/>
          </rPr>
          <t xml:space="preserve">
Значение перенесено из стр. 420 
гр. 4 Баланса </t>
        </r>
      </text>
    </comment>
    <comment ref="E270" authorId="3">
      <text>
        <r>
          <rPr>
            <b/>
            <sz val="9"/>
            <rFont val="Times New Roman"/>
            <family val="1"/>
          </rPr>
          <t>Примечание:</t>
        </r>
        <r>
          <rPr>
            <sz val="9"/>
            <rFont val="Times New Roman"/>
            <family val="1"/>
          </rPr>
          <t xml:space="preserve">
Значение перенесено из стр. 430 
гр. 4 Баланса</t>
        </r>
      </text>
    </comment>
    <comment ref="F270" authorId="3">
      <text>
        <r>
          <rPr>
            <b/>
            <sz val="9"/>
            <rFont val="Times New Roman"/>
            <family val="1"/>
          </rPr>
          <t>Примечание:</t>
        </r>
        <r>
          <rPr>
            <sz val="9"/>
            <rFont val="Times New Roman"/>
            <family val="1"/>
          </rPr>
          <t xml:space="preserve">
Значение перенесено из стр. 440 
гр. 4 Баланса</t>
        </r>
      </text>
    </comment>
    <comment ref="G270" authorId="3">
      <text>
        <r>
          <rPr>
            <b/>
            <sz val="9"/>
            <rFont val="Times New Roman"/>
            <family val="1"/>
          </rPr>
          <t>Примечание:</t>
        </r>
        <r>
          <rPr>
            <sz val="9"/>
            <rFont val="Times New Roman"/>
            <family val="1"/>
          </rPr>
          <t xml:space="preserve">
Значение перенесено из стр. 450 
гр. 4 Баланса</t>
        </r>
      </text>
    </comment>
    <comment ref="H270" authorId="3">
      <text>
        <r>
          <rPr>
            <b/>
            <sz val="9"/>
            <rFont val="Times New Roman"/>
            <family val="1"/>
          </rPr>
          <t>Примечание:</t>
        </r>
        <r>
          <rPr>
            <sz val="9"/>
            <rFont val="Times New Roman"/>
            <family val="1"/>
          </rPr>
          <t xml:space="preserve">
Значение перенесено из стр. 460
гр. 4 Баланса</t>
        </r>
      </text>
    </comment>
    <comment ref="I270" authorId="3">
      <text>
        <r>
          <rPr>
            <b/>
            <sz val="8"/>
            <rFont val="Times New Roman"/>
            <family val="1"/>
          </rPr>
          <t>Примечание:</t>
        </r>
        <r>
          <rPr>
            <sz val="8"/>
            <rFont val="Times New Roman"/>
            <family val="1"/>
          </rPr>
          <t xml:space="preserve">
Значение перенесено из стр. 470
гр. 4 Баланса </t>
        </r>
      </text>
    </comment>
    <comment ref="B273" authorId="4">
      <text>
        <r>
          <rPr>
            <b/>
            <sz val="10"/>
            <rFont val="Times New Roman"/>
            <family val="1"/>
          </rPr>
          <t>Примечание:</t>
        </r>
        <r>
          <rPr>
            <sz val="10"/>
            <rFont val="Times New Roman"/>
            <family val="1"/>
          </rPr>
          <t xml:space="preserve">
показываются данные за отчетный период.
</t>
        </r>
      </text>
    </comment>
    <comment ref="B298" authorId="4">
      <text>
        <r>
          <rPr>
            <b/>
            <sz val="9"/>
            <rFont val="Times New Roman"/>
            <family val="1"/>
          </rPr>
          <t>Примечание:</t>
        </r>
        <r>
          <rPr>
            <sz val="9"/>
            <rFont val="Times New Roman"/>
            <family val="1"/>
          </rPr>
          <t xml:space="preserve">
показывается сальдо по счетам 80, 75, (субсчет 75-1 ), 81, 82, 83, 84", 99 
 на </t>
        </r>
        <r>
          <rPr>
            <u val="single"/>
            <sz val="9"/>
            <rFont val="Times New Roman"/>
            <family val="1"/>
          </rPr>
          <t>конец отчетного периода.</t>
        </r>
        <r>
          <rPr>
            <sz val="9"/>
            <rFont val="Times New Roman"/>
            <family val="1"/>
          </rPr>
          <t xml:space="preserve">
</t>
        </r>
      </text>
    </comment>
    <comment ref="C298" authorId="2">
      <text>
        <r>
          <rPr>
            <b/>
            <sz val="9"/>
            <rFont val="Times New Roman"/>
            <family val="1"/>
          </rPr>
          <t>Примечание:</t>
        </r>
        <r>
          <rPr>
            <sz val="9"/>
            <rFont val="Times New Roman"/>
            <family val="1"/>
          </rPr>
          <t xml:space="preserve">
Значение перенесено из стр. 410 гр. 3 Баланса</t>
        </r>
      </text>
    </comment>
    <comment ref="D298" authorId="2">
      <text>
        <r>
          <rPr>
            <b/>
            <sz val="9"/>
            <rFont val="Times New Roman"/>
            <family val="1"/>
          </rPr>
          <t>Примечание:</t>
        </r>
        <r>
          <rPr>
            <sz val="9"/>
            <rFont val="Times New Roman"/>
            <family val="1"/>
          </rPr>
          <t xml:space="preserve">
Значение перенесено из стр. 420 гр. 3 Баланса</t>
        </r>
      </text>
    </comment>
    <comment ref="E298" authorId="2">
      <text>
        <r>
          <rPr>
            <b/>
            <sz val="9"/>
            <rFont val="Times New Roman"/>
            <family val="1"/>
          </rPr>
          <t>Примечание:</t>
        </r>
        <r>
          <rPr>
            <sz val="9"/>
            <rFont val="Times New Roman"/>
            <family val="1"/>
          </rPr>
          <t xml:space="preserve">
Значение перенесено из стр. 430 гр. 3 Баланса</t>
        </r>
      </text>
    </comment>
    <comment ref="F298" authorId="2">
      <text>
        <r>
          <rPr>
            <b/>
            <sz val="9"/>
            <rFont val="Times New Roman"/>
            <family val="1"/>
          </rPr>
          <t>Примечание:</t>
        </r>
        <r>
          <rPr>
            <sz val="9"/>
            <rFont val="Times New Roman"/>
            <family val="1"/>
          </rPr>
          <t xml:space="preserve">
Значение перенесено из стр. 440 гр. 3 Баланса</t>
        </r>
      </text>
    </comment>
    <comment ref="G298" authorId="2">
      <text>
        <r>
          <rPr>
            <b/>
            <sz val="9"/>
            <rFont val="Times New Roman"/>
            <family val="1"/>
          </rPr>
          <t>Примечание:</t>
        </r>
        <r>
          <rPr>
            <sz val="9"/>
            <rFont val="Times New Roman"/>
            <family val="1"/>
          </rPr>
          <t xml:space="preserve">
Значение перенесено из стр. 450 гр. 3 Баланса</t>
        </r>
      </text>
    </comment>
    <comment ref="H298" authorId="2">
      <text>
        <r>
          <rPr>
            <b/>
            <sz val="9"/>
            <rFont val="Times New Roman"/>
            <family val="1"/>
          </rPr>
          <t>Примечание:</t>
        </r>
        <r>
          <rPr>
            <sz val="9"/>
            <rFont val="Times New Roman"/>
            <family val="1"/>
          </rPr>
          <t xml:space="preserve">
Значение перенесено из стр. 460 гр. 3 Баланса</t>
        </r>
      </text>
    </comment>
    <comment ref="I298" authorId="3">
      <text>
        <r>
          <rPr>
            <b/>
            <sz val="9"/>
            <rFont val="Times New Roman"/>
            <family val="1"/>
          </rPr>
          <t>Примечание:</t>
        </r>
        <r>
          <rPr>
            <sz val="9"/>
            <rFont val="Times New Roman"/>
            <family val="1"/>
          </rPr>
          <t xml:space="preserve">
Значение перенесено из стр. 470
гр. 3 Баланса </t>
        </r>
      </text>
    </comment>
    <comment ref="A313" authorId="2">
      <text>
        <r>
          <rPr>
            <b/>
            <sz val="9"/>
            <rFont val="Times New Roman"/>
            <family val="1"/>
          </rPr>
          <t>Примечание:</t>
        </r>
        <r>
          <rPr>
            <sz val="9"/>
            <rFont val="Times New Roman"/>
            <family val="1"/>
          </rPr>
          <t xml:space="preserve">
 В разделе "Движение денежных средств по текущей деятельности" приводится информация о движении денежных средств, связанных с текущей деятельностью организации.
</t>
        </r>
      </text>
    </comment>
    <comment ref="A327" authorId="2">
      <text>
        <r>
          <rPr>
            <b/>
            <sz val="9"/>
            <rFont val="Times New Roman"/>
            <family val="1"/>
          </rPr>
          <t>Примечание:</t>
        </r>
        <r>
          <rPr>
            <sz val="9"/>
            <rFont val="Times New Roman"/>
            <family val="1"/>
          </rPr>
          <t xml:space="preserve">
 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организации.
</t>
        </r>
      </text>
    </comment>
    <comment ref="A342" authorId="2">
      <text>
        <r>
          <rPr>
            <b/>
            <sz val="9"/>
            <rFont val="Times New Roman"/>
            <family val="1"/>
          </rPr>
          <t>Примечание:</t>
        </r>
        <r>
          <rPr>
            <sz val="9"/>
            <rFont val="Times New Roman"/>
            <family val="1"/>
          </rPr>
          <t xml:space="preserve">
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организации.
</t>
        </r>
      </text>
    </comment>
    <comment ref="B358" authorId="4">
      <text>
        <r>
          <rPr>
            <b/>
            <sz val="10"/>
            <rFont val="Times New Roman"/>
            <family val="1"/>
          </rPr>
          <t xml:space="preserve">Примечание:
</t>
        </r>
        <r>
          <rPr>
            <sz val="8"/>
            <rFont val="Times New Roman"/>
            <family val="1"/>
          </rPr>
          <t xml:space="preserve">По строке 120 показываются остатки денежных средств и эквивалентов денежных средств на </t>
        </r>
        <r>
          <rPr>
            <u val="single"/>
            <sz val="8"/>
            <rFont val="Times New Roman"/>
            <family val="1"/>
          </rPr>
          <t>конец предыдущего года и на конец года, предшествующего предыдущему году.</t>
        </r>
        <r>
          <rPr>
            <sz val="8"/>
            <rFont val="Times New Roman"/>
            <family val="1"/>
          </rPr>
          <t xml:space="preserve">
</t>
        </r>
      </text>
    </comment>
    <comment ref="B360" authorId="2">
      <text>
        <r>
          <rPr>
            <b/>
            <sz val="9"/>
            <rFont val="Times New Roman"/>
            <family val="1"/>
          </rPr>
          <t>Примечание:</t>
        </r>
        <r>
          <rPr>
            <sz val="9"/>
            <rFont val="Times New Roman"/>
            <family val="1"/>
          </rPr>
          <t xml:space="preserve">
По строке 130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
</t>
        </r>
      </text>
    </comment>
    <comment ref="B362" authorId="2">
      <text>
        <r>
          <rPr>
            <b/>
            <sz val="9"/>
            <rFont val="Times New Roman"/>
            <family val="1"/>
          </rPr>
          <t>Примечание:</t>
        </r>
        <r>
          <rPr>
            <sz val="9"/>
            <rFont val="Times New Roman"/>
            <family val="1"/>
          </rPr>
          <t xml:space="preserve">
По статье "Влияние изменений курсов иностранных валют" (строка 140) показывается сумма влияния изменений официальных курсов белорусского рубля по отношению к соответствующим иностранным валютам, устанавливаемых Национальным банком Республики Беларусь, на изменение денежных средств.
</t>
        </r>
      </text>
    </comment>
  </commentList>
</comments>
</file>

<file path=xl/sharedStrings.xml><?xml version="1.0" encoding="utf-8"?>
<sst xmlns="http://schemas.openxmlformats.org/spreadsheetml/2006/main" count="524" uniqueCount="357">
  <si>
    <t>Код строки</t>
  </si>
  <si>
    <t>Основные средства</t>
  </si>
  <si>
    <t>Нематериальные активы</t>
  </si>
  <si>
    <t>Доходы будущих периодов</t>
  </si>
  <si>
    <t>IV. ДОЛГОСРОЧНЫЕ ОБЯЗАТЕЛЬСТВА</t>
  </si>
  <si>
    <t>Долгосрочные кредиты и займы</t>
  </si>
  <si>
    <t>БАЛАНС</t>
  </si>
  <si>
    <t>Отчет о прибылях и убытках</t>
  </si>
  <si>
    <t>Целевое финансирование</t>
  </si>
  <si>
    <t>020</t>
  </si>
  <si>
    <t>030</t>
  </si>
  <si>
    <t>070</t>
  </si>
  <si>
    <t>090</t>
  </si>
  <si>
    <t>100</t>
  </si>
  <si>
    <t>120</t>
  </si>
  <si>
    <t>150</t>
  </si>
  <si>
    <t>160</t>
  </si>
  <si>
    <t>Налог на прибыль</t>
  </si>
  <si>
    <t>в том числе: юридических лиц</t>
  </si>
  <si>
    <t>в том числе: физических лиц</t>
  </si>
  <si>
    <t>Обеспеченность акции имуществом общества</t>
  </si>
  <si>
    <t>тысяч рублей</t>
  </si>
  <si>
    <t>штук</t>
  </si>
  <si>
    <t>человек</t>
  </si>
  <si>
    <t>Долгосрочные финансовые вложения</t>
  </si>
  <si>
    <t>Отложенные налоговые активы</t>
  </si>
  <si>
    <t>II. КРАТКОСРОЧНЫЕ АКТИВЫ</t>
  </si>
  <si>
    <t>Запасы</t>
  </si>
  <si>
    <t>незавершенное производство</t>
  </si>
  <si>
    <t>материалы</t>
  </si>
  <si>
    <t>готовая продукция и товары</t>
  </si>
  <si>
    <t>Налог на добавленную стоимость по приобретенным товарам, работам, услугам</t>
  </si>
  <si>
    <t>Краткосрочная дебиторская задолженность</t>
  </si>
  <si>
    <t>III. СОБСТВЕННЫЙ КАПИТАЛ</t>
  </si>
  <si>
    <t>Нераспределенная прибыль (непокрытый убыток)</t>
  </si>
  <si>
    <t>Долгосрочные обязательства по лизинговым платежам</t>
  </si>
  <si>
    <t>Краткосрочная кредиторская задолженность</t>
  </si>
  <si>
    <t>010</t>
  </si>
  <si>
    <t>Себестоимость реализованной продукции, товаров, работ, услуг</t>
  </si>
  <si>
    <t>Управленческие расходы</t>
  </si>
  <si>
    <t>040</t>
  </si>
  <si>
    <t>060</t>
  </si>
  <si>
    <t>Прочие доходы по текущей деятельности</t>
  </si>
  <si>
    <t>Прочие расходы по текущей деятельности</t>
  </si>
  <si>
    <t>080</t>
  </si>
  <si>
    <t>Доходы по инвестиционной деятельности</t>
  </si>
  <si>
    <t>Расходы по инвестиционной деятельности</t>
  </si>
  <si>
    <t>110</t>
  </si>
  <si>
    <t>Доходы по финансовой деятельности</t>
  </si>
  <si>
    <t>Расходы по финансовой деятельности</t>
  </si>
  <si>
    <t>130</t>
  </si>
  <si>
    <t>Прибыль (убыток) до налогообложения</t>
  </si>
  <si>
    <t>170</t>
  </si>
  <si>
    <t>Изменение отложенных налоговых активов</t>
  </si>
  <si>
    <t>Вложения в долгосрочные активы</t>
  </si>
  <si>
    <t>поставщикам, подрядчикам, исполнителям</t>
  </si>
  <si>
    <t>по авансам полученным</t>
  </si>
  <si>
    <t>по налогам и сборам</t>
  </si>
  <si>
    <t>по оплате труда</t>
  </si>
  <si>
    <t>собственнику имущества (учредителям, участникам)</t>
  </si>
  <si>
    <t>прочим кредиторам</t>
  </si>
  <si>
    <t>проценты к получению</t>
  </si>
  <si>
    <t>прочие доходы по инвестиционной деятельности</t>
  </si>
  <si>
    <t>101</t>
  </si>
  <si>
    <t>В том числе:</t>
  </si>
  <si>
    <t>Долгосрочная дебиторская задолженность</t>
  </si>
  <si>
    <t>140</t>
  </si>
  <si>
    <t>Краткосрочные кредиты и займы</t>
  </si>
  <si>
    <t>Краткосрочная часть долгосрочных обязательств</t>
  </si>
  <si>
    <t>проценты к уплате</t>
  </si>
  <si>
    <t>предметы финансовой аренды (лизинга)</t>
  </si>
  <si>
    <t>прочие доходные вложения в материальные активы</t>
  </si>
  <si>
    <t>Прочие долгосрочные активы</t>
  </si>
  <si>
    <t>животные на выращивании и откорме</t>
  </si>
  <si>
    <t>товары отгруженные</t>
  </si>
  <si>
    <t>прочие запасы</t>
  </si>
  <si>
    <t>Долгосрочные активы, предназначенные для реализации</t>
  </si>
  <si>
    <t>Краткосрочные финансовые вложения</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</si>
  <si>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</si>
  <si>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</si>
  <si>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</si>
  <si>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</si>
  <si>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</si>
  <si>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Отложенные налоговые обязательства</t>
  </si>
  <si>
    <t>Резервы предстоящих платежей</t>
  </si>
  <si>
    <t>Прочие долгосрочные обязательства</t>
  </si>
  <si>
    <t>Обязательства, предназначенные для реализации</t>
  </si>
  <si>
    <t>Прочие краткосрочные обязательства</t>
  </si>
  <si>
    <t>Расходы на реализацию</t>
  </si>
  <si>
    <t>050</t>
  </si>
  <si>
    <t>доходы от выбытия основных средств, нематериальных активов и других долгосрочных активов</t>
  </si>
  <si>
    <t>доходы от участия в уставном капитале других организаций</t>
  </si>
  <si>
    <t>прочие доходы по финансовой деятельности</t>
  </si>
  <si>
    <t>Изменение отложенных налоговых обязательств</t>
  </si>
  <si>
    <t>180</t>
  </si>
  <si>
    <t>Прочие налоги и сборы, исчисляемые из прибыли (дохода)</t>
  </si>
  <si>
    <t>190</t>
  </si>
  <si>
    <t>Прочие платежи, исчисляемые из прибыли (дохода)</t>
  </si>
  <si>
    <t>200</t>
  </si>
  <si>
    <t>220</t>
  </si>
  <si>
    <t>Результат от прочих операций, не включаемый в чистую прибыль (убыток)</t>
  </si>
  <si>
    <t>230</t>
  </si>
  <si>
    <t>Базовая прибыль (убыток) на акцию</t>
  </si>
  <si>
    <t>Разводненная прибыль (убыток) на акцию</t>
  </si>
  <si>
    <t xml:space="preserve">       из них нерезидентов Республики Беларусь</t>
  </si>
  <si>
    <t>поступившие в распоряжение общества:</t>
  </si>
  <si>
    <t>дата поступления акций на счет «депо» общества</t>
  </si>
  <si>
    <t>Срок реализации акций, поступивших в распоряжение общества</t>
  </si>
  <si>
    <t>приобретенные в целях сокращения общего количества акций:</t>
  </si>
  <si>
    <t>х</t>
  </si>
  <si>
    <t>в том числе:</t>
  </si>
  <si>
    <t>количество акций, штук</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</si>
  <si>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</si>
  <si>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</si>
  <si>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</si>
  <si>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</si>
  <si>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</si>
  <si>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</si>
  <si>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</si>
  <si>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</si>
  <si>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</si>
  <si>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</si>
  <si>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</si>
  <si>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Собственный капитал и обязательства</t>
  </si>
  <si>
    <t>Открытое акционерное общество</t>
  </si>
  <si>
    <t>Вид собственности</t>
  </si>
  <si>
    <t>Количество акций ,шт.</t>
  </si>
  <si>
    <t>Доля в уставном фонде, %</t>
  </si>
  <si>
    <t xml:space="preserve">областная </t>
  </si>
  <si>
    <t>районная</t>
  </si>
  <si>
    <t>городская</t>
  </si>
  <si>
    <t>Республиканская</t>
  </si>
  <si>
    <t>Коммунальная - всего:</t>
  </si>
  <si>
    <t>За отчетный период</t>
  </si>
  <si>
    <t>За аналогичный период прошлого года</t>
  </si>
  <si>
    <t>рублей</t>
  </si>
  <si>
    <t>Начислено на выплату дивидендов в данном отчетном периоде</t>
  </si>
  <si>
    <t>Фактически выплаченные дивиденды в данном отчетном периоде</t>
  </si>
  <si>
    <t>Дивиденды, приходящиеся на одну простую (обыкновенную) акцию (включая налоги)</t>
  </si>
  <si>
    <t>Дивиденды, фактически выплаченные на одну простую (обыкновенную) акцию (включая налоги)</t>
  </si>
  <si>
    <t>Период, за который выплачивались дивиденды</t>
  </si>
  <si>
    <t>Дата (даты) принятия решений о выплате дивидендов</t>
  </si>
  <si>
    <t>Срок (сроки) выплаты дивидендов</t>
  </si>
  <si>
    <t>Количество акций, находящихся на балансе общества, - всего</t>
  </si>
  <si>
    <t>месяц, квартал, год</t>
  </si>
  <si>
    <t>число, месяц, год</t>
  </si>
  <si>
    <t>8. Среднесписочная численность работающих</t>
  </si>
  <si>
    <t>9. Основные виды продукции или виды деятельности, по которым получено 20 и более процентов выручки от реализации товаров, продукции, работ, услуг (только в составе годового отчета):</t>
  </si>
  <si>
    <t xml:space="preserve">13. Сведения о применении открытым акционерным обществом Свода правил корпоративного поведения (только в составе годового отчета): </t>
  </si>
  <si>
    <t>Наименование показателей</t>
  </si>
  <si>
    <t>расходы от выбытия основных средств, нематериальных активов и других долгосрочных активов</t>
  </si>
  <si>
    <t>курсовые разницы от пересчета активов и обязательств</t>
  </si>
  <si>
    <t>Информация об открытом акционерном обществе и его деятельности</t>
  </si>
  <si>
    <t xml:space="preserve"> (всего в процентах), в том числе:</t>
  </si>
  <si>
    <t>4. Доля государства в уставном фонде эмитента</t>
  </si>
  <si>
    <t>Х</t>
  </si>
  <si>
    <t>тыс.руб</t>
  </si>
  <si>
    <t>5-6. Информация о дивидендах и акциях:</t>
  </si>
  <si>
    <t>Показатель</t>
  </si>
  <si>
    <t>лиц</t>
  </si>
  <si>
    <t>Количество акционеров, всего</t>
  </si>
  <si>
    <t>Дивиденды, приходящиеся на одну привилегированную акцию (включая налоги) первого типа ___________</t>
  </si>
  <si>
    <t>Дивиденды, приходящиеся на одну привилегированную акцию (включая налоги) второго типа ___________</t>
  </si>
  <si>
    <t>Дивиденды, фактически выплаченные на одну привилегированную акцию (включая налоги) первого типа ___________</t>
  </si>
  <si>
    <t>Дивиденды, фактически выплаченные на одну привилегированную акцию (включая налоги) второго типа ___________</t>
  </si>
  <si>
    <t>7. Отдельные финансовые результаты деятельности открытого акционерного общества</t>
  </si>
  <si>
    <t xml:space="preserve">Выручка от реализации продукции, товаров, работ,услуг </t>
  </si>
  <si>
    <t>Себестоимость реализованной продукции, товаров, работ, услуг, управленческие расходы; расходы на реализацию</t>
  </si>
  <si>
    <t>Прибыль (убыток) до налогообложения - всего (Прибыль (убыток) отчетного периода)</t>
  </si>
  <si>
    <t>в том числе: прибыль (убыток) от реализации продукции, товаров, работ, услуг</t>
  </si>
  <si>
    <t>прочие доходы и расходы по текущей деятельности</t>
  </si>
  <si>
    <t>прибыль (убыток) от инвестиционной и финансовой деятельности</t>
  </si>
  <si>
    <t>Налог на прибыль; изменение отложенных налоговых активов; изменение отложенных налоговых обязательств; прочие налоги и сборы, исчисляемые из прибыли (дохода); прочие платежи, исчисляемые из прибыли (дохода)</t>
  </si>
  <si>
    <t>Чистая прибыль (убыток)</t>
  </si>
  <si>
    <t xml:space="preserve">Долгосрочная дебиторская задолженность </t>
  </si>
  <si>
    <t>Долгосрочные обязательства</t>
  </si>
  <si>
    <t xml:space="preserve">10. Дата проведения годового общего собрания акционеров, на котором утверждены годовой бухгалтерский баланс за отчетный год: </t>
  </si>
  <si>
    <t>Дата подготовки аудиторского заключения по бухгалтерской (финансовой) отчетности:</t>
  </si>
  <si>
    <t>Наименование аудиторской организации (фамилия, собственное имя, отчество (если таковое имеется) индивидуального предпринимателя), местонахождение (место жительства), дата государственной регистрации, регистрационный номер в Едином государственном регистре юридических лиц и индивидуальных предпринимателей:</t>
  </si>
  <si>
    <t>Период, за который проводился аудит:</t>
  </si>
  <si>
    <t>Аудиторское мнение о достоверности бухгалтерской (финансовой) отчетности, а в случае выявленных нарушений в бухгалтерской (финансовой) отчетности - сведения о данных нарушениях:</t>
  </si>
  <si>
    <t>Дата и источник опубликования аудиторского заключения по бухгалтерской (финансовой) отчетности в полном объеме:</t>
  </si>
  <si>
    <t>14. Адрес официального сайта открытого акционерного общества в глобальной компьютерной сети Интернет:</t>
  </si>
  <si>
    <t>Итого</t>
  </si>
  <si>
    <t>Корректировки в связи с изменением учетной политики</t>
  </si>
  <si>
    <t>Корректировки в связи с исправлением ошибок</t>
  </si>
  <si>
    <t>051</t>
  </si>
  <si>
    <t>052</t>
  </si>
  <si>
    <t>053</t>
  </si>
  <si>
    <t>054</t>
  </si>
  <si>
    <t>055</t>
  </si>
  <si>
    <t>056</t>
  </si>
  <si>
    <t>057</t>
  </si>
  <si>
    <t>058</t>
  </si>
  <si>
    <t>059</t>
  </si>
  <si>
    <t>Изменение уставного капитала</t>
  </si>
  <si>
    <t>Изменение резервного капитала</t>
  </si>
  <si>
    <t>Изменение добавочного капитала</t>
  </si>
  <si>
    <t>Движение денежных средств по инвестиционной деятельности</t>
  </si>
  <si>
    <t>Движение денежных средств по финансовой деятельности</t>
  </si>
  <si>
    <t>Движение денежных средств по текущей деятельности</t>
  </si>
  <si>
    <t>Отчет о движении денежных средств</t>
  </si>
  <si>
    <t>ЕПФР, официальный сайт открытого акционерного общества в глобальной компьютерной сети Интернет</t>
  </si>
  <si>
    <t>Отчет об изменении собственного капитала</t>
  </si>
  <si>
    <t>За январь-декабрь 2019 г.</t>
  </si>
  <si>
    <t>021</t>
  </si>
  <si>
    <t>022</t>
  </si>
  <si>
    <t>023</t>
  </si>
  <si>
    <t>024</t>
  </si>
  <si>
    <t>031</t>
  </si>
  <si>
    <t>032</t>
  </si>
  <si>
    <t>033</t>
  </si>
  <si>
    <t>034</t>
  </si>
  <si>
    <t>061</t>
  </si>
  <si>
    <t>062</t>
  </si>
  <si>
    <t>063</t>
  </si>
  <si>
    <t>064</t>
  </si>
  <si>
    <t>081</t>
  </si>
  <si>
    <t>082</t>
  </si>
  <si>
    <t>083</t>
  </si>
  <si>
    <t>084</t>
  </si>
  <si>
    <t>091</t>
  </si>
  <si>
    <t>092</t>
  </si>
  <si>
    <t>093</t>
  </si>
  <si>
    <t>094</t>
  </si>
  <si>
    <t>095</t>
  </si>
  <si>
    <t>065</t>
  </si>
  <si>
    <t>066</t>
  </si>
  <si>
    <t>067</t>
  </si>
  <si>
    <t>Годовой отчет за 2020 год</t>
  </si>
  <si>
    <t>"Пищевой комбинат "Веселово"</t>
  </si>
  <si>
    <t>по состоянию на 01 января 2021 г.</t>
  </si>
  <si>
    <t>2019 год</t>
  </si>
  <si>
    <t>30.03.2020</t>
  </si>
  <si>
    <t>15.04.2020</t>
  </si>
  <si>
    <t>110310 - Производство напитков ферментированных прочих (сидр яблочный, сидр грушевый, напиток медовый); напитков смешанных, содержащих алкоголь 84,6%</t>
  </si>
  <si>
    <t>Общество с ограниченной ответственностью "БЕЛРОСАУДИТ"; пр. Победителей, 89, к.3, пом.4, г. Минск, Республика Беларусь, 220020. Зарегистрировано за №600506719 решением Мингорисполкомом от 28.04.2000, №465</t>
  </si>
  <si>
    <t>с 01 января 2020 года                 по 31 декабря 2020 года</t>
  </si>
  <si>
    <t>Прилагаемая бухгалтерская отчетность достоверно во всех существенных аспектах отражает финансовое положение ОАО "Пищевой комбинат "Веселово" по состоянию на 31 декабря 2020 года, а также финансовые результаты его деятельности и изменение его финансового положения, в том числе движение денежных средств за 2020 год в соответствии с законодательством Республики Беларусь.</t>
  </si>
  <si>
    <t>Разработаны и утверждены следующие ЛНА: Положение о наблюдательном совете, Положение о дивидендной политике, Регламент о порядке ведения работы с реестром владельцев ценных бумаг, Положение об информационной политике, Регламент проведения общего собрания акционеров; Положение о порядке учёт аффилированных лиц и согласовании сделок, в совершении которых имеется заинтересованность аффилированных лиц.</t>
  </si>
  <si>
    <t>http://www.alco.by/</t>
  </si>
  <si>
    <t>Бухгалтерский баланс на  31 декабря 2020 года</t>
  </si>
  <si>
    <t xml:space="preserve"> Производство напитков ферментированных прочих (сидр яблочный, сидр грушевый, напиток медовый); напитков смешанных, содержащих алкоголь</t>
  </si>
  <si>
    <t>открытое акционерное общество</t>
  </si>
  <si>
    <t>690277551</t>
  </si>
  <si>
    <t>На 31 декабря 2020 г.</t>
  </si>
  <si>
    <t xml:space="preserve">Доходные вложения в материальные активы </t>
  </si>
  <si>
    <t>инвестиционная недвижимость</t>
  </si>
  <si>
    <t>ИТОГО по разделу I</t>
  </si>
  <si>
    <t xml:space="preserve">Расходы будущих периодов </t>
  </si>
  <si>
    <t>Денежные средства и эквиваленты денежных средств</t>
  </si>
  <si>
    <t xml:space="preserve">Прочие краткосрочные активы </t>
  </si>
  <si>
    <t>ИТОГО по разделу II</t>
  </si>
  <si>
    <t xml:space="preserve">I. ДОЛГОСРОЧНЫЕ АКТИВЫ </t>
  </si>
  <si>
    <t>420</t>
  </si>
  <si>
    <t>430</t>
  </si>
  <si>
    <t xml:space="preserve">Нераспределенная прибыль (непокрытый убыток) </t>
  </si>
  <si>
    <t xml:space="preserve">Чистая прибыль (убыток) отчетного периода </t>
  </si>
  <si>
    <t>ИТОГО по разделу III</t>
  </si>
  <si>
    <t>ИТОГО по разделу IV</t>
  </si>
  <si>
    <t>V. КРАТКОСРОЧНЫЕ ОБЯЗАТЕЛЬСТВА</t>
  </si>
  <si>
    <t xml:space="preserve">по социальному страхованию и обеспечению </t>
  </si>
  <si>
    <t xml:space="preserve">по лизинговым платежам </t>
  </si>
  <si>
    <t>ИТОГО по разделу V</t>
  </si>
  <si>
    <t>за январь-декабрь 2020 г.</t>
  </si>
  <si>
    <t>За январь-декабрь 2020 г.</t>
  </si>
  <si>
    <t>Выручка от реализации продукции, товаров, работ, услуг</t>
  </si>
  <si>
    <t>Валовая прибыль</t>
  </si>
  <si>
    <t>Прибыль (убыток) от реализации продукции, товаров, работ, услуг</t>
  </si>
  <si>
    <t>Прибыль (убыток) от текущей деятельности</t>
  </si>
  <si>
    <t>прочие расходы по инвестиционной деятельности</t>
  </si>
  <si>
    <t>прочие расходы по финансовой деятельности</t>
  </si>
  <si>
    <t>Прибыль (убыток) от инвестиционной и финансовой деятельности</t>
  </si>
  <si>
    <t xml:space="preserve">Чистая прибыль (убыток) </t>
  </si>
  <si>
    <t>Результат от переоценки долгосрочных активов, не включаемый в чистую прибыль (убыток)</t>
  </si>
  <si>
    <t xml:space="preserve">Совокупная прибыль (убыток) </t>
  </si>
  <si>
    <t>Корректировки на сумму разниц от пересчета активов и обязательств в эквиваленте на 31.12.2017 г.</t>
  </si>
  <si>
    <t xml:space="preserve">Скорректированный остаток на </t>
  </si>
  <si>
    <t>Увеличение собственного капитала – всего</t>
  </si>
  <si>
    <t xml:space="preserve">чистая прибыль </t>
  </si>
  <si>
    <t>переоценка долгосрочных активов</t>
  </si>
  <si>
    <t>доходы от прочих операций, не включаемые в чистую прибыль (убыток)</t>
  </si>
  <si>
    <t xml:space="preserve">выпуск дополнительных акций </t>
  </si>
  <si>
    <t>увеличение номинальной стоимости акций</t>
  </si>
  <si>
    <t>вклады собственника имущества (учредителей, участников)</t>
  </si>
  <si>
    <t>реорганизация</t>
  </si>
  <si>
    <t>Уменьшение собственного капитала – всего</t>
  </si>
  <si>
    <t>убыток</t>
  </si>
  <si>
    <t>расходы от прочих операций, не включаемые в чистую прибыль (убыток)</t>
  </si>
  <si>
    <t>уменьшение номинальной стоимости акций</t>
  </si>
  <si>
    <t>выкуп акций (долей в уставном капитале)</t>
  </si>
  <si>
    <t>дивиденды и другие доходы от участия в уставном капитале организации</t>
  </si>
  <si>
    <t>068</t>
  </si>
  <si>
    <t>069</t>
  </si>
  <si>
    <t>151</t>
  </si>
  <si>
    <t>152</t>
  </si>
  <si>
    <t>153</t>
  </si>
  <si>
    <t>154</t>
  </si>
  <si>
    <t>155</t>
  </si>
  <si>
    <t>156</t>
  </si>
  <si>
    <t>157</t>
  </si>
  <si>
    <t>158</t>
  </si>
  <si>
    <t>159</t>
  </si>
  <si>
    <t>161</t>
  </si>
  <si>
    <t>162</t>
  </si>
  <si>
    <t>163</t>
  </si>
  <si>
    <t>164</t>
  </si>
  <si>
    <t>165</t>
  </si>
  <si>
    <t>166</t>
  </si>
  <si>
    <t>167</t>
  </si>
  <si>
    <t>168</t>
  </si>
  <si>
    <t>169</t>
  </si>
  <si>
    <t>Поступило денежных средств – всего</t>
  </si>
  <si>
    <t>от покупателей продукции, товаров, заказчиков работ, услуг</t>
  </si>
  <si>
    <t>от покупателей материалов и других запасов</t>
  </si>
  <si>
    <t>роялти</t>
  </si>
  <si>
    <t>прочие поступления</t>
  </si>
  <si>
    <t>Направлено денежных средств – всего</t>
  </si>
  <si>
    <t>на приобретение запасов, работ, услуг</t>
  </si>
  <si>
    <t>на оплату труда</t>
  </si>
  <si>
    <t>на уплату налогов и сборов</t>
  </si>
  <si>
    <t>на прочие выплаты</t>
  </si>
  <si>
    <t>Результат движения денежных средств по текущей деятельности</t>
  </si>
  <si>
    <t>от покупателей основных средств, нематериальных активов и других долгосрочных активов</t>
  </si>
  <si>
    <t>возврат предоставленных займов</t>
  </si>
  <si>
    <t>проценты</t>
  </si>
  <si>
    <t>на приобретение и создание основных средств, нематериальных активов и других долгосрочных активов</t>
  </si>
  <si>
    <t xml:space="preserve">061 </t>
  </si>
  <si>
    <t>на предоставление займов</t>
  </si>
  <si>
    <t>на вклады в уставный капитал других организаций</t>
  </si>
  <si>
    <t>прочие выплаты</t>
  </si>
  <si>
    <t>Результат движения денежных средств по инвестиционной деятельности</t>
  </si>
  <si>
    <t xml:space="preserve">Поступило денежных средств – всего </t>
  </si>
  <si>
    <t>кредиты и займы</t>
  </si>
  <si>
    <t xml:space="preserve">от выпуска акций </t>
  </si>
  <si>
    <t xml:space="preserve">прочие поступления </t>
  </si>
  <si>
    <t>Направлено денежных средств – всего</t>
  </si>
  <si>
    <t>на погашение кредитов и займов</t>
  </si>
  <si>
    <t>на выплаты дивидендов и других доходов от участия в уставном капитале организации</t>
  </si>
  <si>
    <t>на выплаты процентов</t>
  </si>
  <si>
    <t>на лизинговые платежи</t>
  </si>
  <si>
    <t>Результат движения денежных средств по финансовой деятельности</t>
  </si>
  <si>
    <t>Результат движения денежных средств по текущей, инвестиционной и финансовой деятельности</t>
  </si>
  <si>
    <t xml:space="preserve">Остаток денежных средств и эквивалентов </t>
  </si>
  <si>
    <t xml:space="preserve">денежных средств на </t>
  </si>
  <si>
    <t>Влияние изменений курсов иностранных валют</t>
  </si>
  <si>
    <t>Остаток на 31.12.2018</t>
  </si>
  <si>
    <t>за январь-декабрь 2019 г.</t>
  </si>
  <si>
    <t>Остаток на 31.12.2019</t>
  </si>
  <si>
    <t>За январь-декабрь 2020 года</t>
  </si>
  <si>
    <t>Остаток на 31.12.2020</t>
  </si>
  <si>
    <t>общее собрание акционеров</t>
  </si>
  <si>
    <t xml:space="preserve"> ул.Заводская, 24, 222132, д.Веселово, Борисовский район, Минская область, Республика Беларусь</t>
  </si>
  <si>
    <r>
      <t xml:space="preserve">"30" </t>
    </r>
    <r>
      <rPr>
        <u val="single"/>
        <sz val="14"/>
        <rFont val="Times New Roman"/>
        <family val="1"/>
      </rPr>
      <t>марта</t>
    </r>
    <r>
      <rPr>
        <sz val="14"/>
        <rFont val="Times New Roman"/>
        <family val="1"/>
      </rPr>
      <t xml:space="preserve"> 2021 г.</t>
    </r>
  </si>
  <si>
    <r>
      <t>"</t>
    </r>
    <r>
      <rPr>
        <u val="single"/>
        <sz val="14"/>
        <rFont val="Times New Roman"/>
        <family val="1"/>
      </rPr>
      <t>15</t>
    </r>
    <r>
      <rPr>
        <sz val="14"/>
        <rFont val="Times New Roman"/>
        <family val="1"/>
      </rPr>
      <t>"</t>
    </r>
    <r>
      <rPr>
        <u val="single"/>
        <sz val="14"/>
        <rFont val="Times New Roman"/>
        <family val="1"/>
      </rPr>
      <t xml:space="preserve"> марта </t>
    </r>
    <r>
      <rPr>
        <sz val="14"/>
        <rFont val="Times New Roman"/>
        <family val="1"/>
      </rPr>
      <t>2021 г.</t>
    </r>
  </si>
  <si>
    <t>На 31 декабря 2019 г.</t>
  </si>
  <si>
    <r>
      <t>"</t>
    </r>
    <r>
      <rPr>
        <u val="single"/>
        <sz val="14"/>
        <rFont val="Times New Roman"/>
        <family val="1"/>
      </rPr>
      <t>19</t>
    </r>
    <r>
      <rPr>
        <sz val="14"/>
        <rFont val="Times New Roman"/>
        <family val="1"/>
      </rPr>
      <t xml:space="preserve">" </t>
    </r>
    <r>
      <rPr>
        <u val="single"/>
        <sz val="14"/>
        <rFont val="Times New Roman"/>
        <family val="1"/>
      </rPr>
      <t xml:space="preserve">апреля </t>
    </r>
    <r>
      <rPr>
        <sz val="14"/>
        <rFont val="Times New Roman"/>
        <family val="1"/>
      </rPr>
      <t>2021 г.</t>
    </r>
  </si>
</sst>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Br&quot;;\-#,##0\ &quot;Br&quot;"/>
    <numFmt numFmtId="173" formatCode="#,##0\ &quot;Br&quot;;[Red]\-#,##0\ &quot;Br&quot;"/>
    <numFmt numFmtId="174" formatCode="#,##0.00\ &quot;Br&quot;;\-#,##0.00\ &quot;Br&quot;"/>
    <numFmt numFmtId="175" formatCode="#,##0.00\ &quot;Br&quot;;[Red]\-#,##0.00\ &quot;Br&quot;"/>
    <numFmt numFmtId="176" formatCode="_-* #,##0\ &quot;Br&quot;_-;\-* #,##0\ &quot;Br&quot;_-;_-* &quot;-&quot;\ &quot;Br&quot;_-;_-@_-"/>
    <numFmt numFmtId="177" formatCode="_-* #,##0.00\ &quot;Br&quot;_-;\-* #,##0.00\ &quot;Br&quot;_-;_-* &quot;-&quot;??\ &quot;Br&quot;_-;_-@_-"/>
    <numFmt numFmtId="178" formatCode="_-* #,##0\ _₽_-;\-* #,##0\ _₽_-;_-* &quot;-&quot;\ _₽_-;_-@_-"/>
    <numFmt numFmtId="179" formatCode="_-* #,##0.00\ _₽_-;\-* #,##0.00\ _₽_-;_-* &quot;-&quot;??\ _₽_-;_-@_-"/>
    <numFmt numFmtId="180" formatCode="#,##0\ &quot;BYR&quot;;\-#,##0\ &quot;BYR&quot;"/>
    <numFmt numFmtId="181" formatCode="#,##0\ &quot;BYR&quot;;[Red]\-#,##0\ &quot;BYR&quot;"/>
    <numFmt numFmtId="182" formatCode="#,##0.00\ &quot;BYR&quot;;\-#,##0.00\ &quot;BYR&quot;"/>
    <numFmt numFmtId="183" formatCode="#,##0.00\ &quot;BYR&quot;;[Red]\-#,##0.00\ &quot;BYR&quot;"/>
    <numFmt numFmtId="184" formatCode="_-* #,##0\ &quot;BYR&quot;_-;\-* #,##0\ &quot;BYR&quot;_-;_-* &quot;-&quot;\ &quot;BYR&quot;_-;_-@_-"/>
    <numFmt numFmtId="185" formatCode="_-* #,##0\ _B_Y_R_-;\-* #,##0\ _B_Y_R_-;_-* &quot;-&quot;\ _B_Y_R_-;_-@_-"/>
    <numFmt numFmtId="186" formatCode="_-* #,##0.00\ &quot;BYR&quot;_-;\-* #,##0.00\ &quot;BYR&quot;_-;_-* &quot;-&quot;??\ &quot;BYR&quot;_-;_-@_-"/>
    <numFmt numFmtId="187" formatCode="_-* #,##0.00\ _B_Y_R_-;\-* #,##0.00\ _B_Y_R_-;_-* &quot;-&quot;??\ _B_Y_R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FC19]d\ mmmm"/>
    <numFmt numFmtId="209" formatCode="[$-F800]dddd\,\ mmmm\ dd\,\ yyyy"/>
    <numFmt numFmtId="210" formatCode="[$-FC19]d\ mmmm\ yyyy\ &quot;г.&quot;"/>
    <numFmt numFmtId="211" formatCode="[$-FC19]\ yyyy\ &quot;года&quot;"/>
    <numFmt numFmtId="212" formatCode="[$]dddd\,\ d\ mmmm\ yyyy\ &quot;г&quot;\."/>
    <numFmt numFmtId="213" formatCode="0.000000"/>
    <numFmt numFmtId="214" formatCode="0.000"/>
    <numFmt numFmtId="215" formatCode="0.0000"/>
    <numFmt numFmtId="216" formatCode="0.00000"/>
    <numFmt numFmtId="217" formatCode="0.0000000"/>
    <numFmt numFmtId="218" formatCode="0.00000000"/>
    <numFmt numFmtId="219" formatCode="_(#,##0_);\(#,##0\);_(* &quot;-&quot;??_);_(@_)"/>
    <numFmt numFmtId="220" formatCode="_-* #,##0_р_._-;\-* #,##0_р_._-;_-* &quot;-&quot;??_р_._-;_-@_-"/>
    <numFmt numFmtId="221" formatCode="[$-FC19]&quot;На &quot;d\ mmmm\ yyyy\ &quot;года&quot;"/>
    <numFmt numFmtId="222" formatCode="\(#,##0\);\(#,##0\);_(* &quot;-&quot;??_);_(@_)"/>
    <numFmt numFmtId="223" formatCode="\(#,##0\);\(\-#,##0\);_(* &quot;-&quot;??_);_(@_)"/>
    <numFmt numFmtId="224" formatCode="[$-FC19]&quot;за &quot;mmmm"/>
    <numFmt numFmtId="225" formatCode="[$-FC19]d&quot;.&quot;mm&quot;.&quot;yyyy\ &quot;г.&quot;"/>
    <numFmt numFmtId="226" formatCode="#,##0;\(#,##0\);_(* &quot;-&quot;??_);_(@_)"/>
    <numFmt numFmtId="227" formatCode="[$-FC19]&quot;на &quot;d\ mmmm\ yyyy\ &quot;года&quot;"/>
  </numFmts>
  <fonts count="83">
    <font>
      <sz val="10"/>
      <name val="Arial Cyr"/>
      <family val="0"/>
    </font>
    <font>
      <sz val="8"/>
      <name val="Arial Cyr"/>
      <family val="0"/>
    </font>
    <font>
      <sz val="12"/>
      <color indexed="8"/>
      <name val="Times New Roman"/>
      <family val="1"/>
    </font>
    <font>
      <b/>
      <sz val="16"/>
      <name val="Times New Roman"/>
      <family val="1"/>
    </font>
    <font>
      <b/>
      <sz val="14"/>
      <name val="Times New Roman"/>
      <family val="1"/>
    </font>
    <font>
      <sz val="10"/>
      <name val="Times New Roman"/>
      <family val="1"/>
    </font>
    <font>
      <b/>
      <sz val="12"/>
      <name val="Times New Roman"/>
      <family val="1"/>
    </font>
    <font>
      <sz val="14"/>
      <name val="Times New Roman"/>
      <family val="1"/>
    </font>
    <font>
      <sz val="12"/>
      <name val="Times New Roman"/>
      <family val="1"/>
    </font>
    <font>
      <sz val="16"/>
      <name val="Times New Roman"/>
      <family val="1"/>
    </font>
    <font>
      <sz val="10"/>
      <color indexed="8"/>
      <name val="Times New Roman"/>
      <family val="1"/>
    </font>
    <font>
      <sz val="9"/>
      <name val="Times New Roman"/>
      <family val="1"/>
    </font>
    <font>
      <b/>
      <sz val="14"/>
      <color indexed="8"/>
      <name val="Times New Roman"/>
      <family val="1"/>
    </font>
    <font>
      <b/>
      <sz val="26"/>
      <color indexed="9"/>
      <name val="Times New Roman"/>
      <family val="1"/>
    </font>
    <font>
      <b/>
      <sz val="9"/>
      <color indexed="8"/>
      <name val="Tahoma"/>
      <family val="2"/>
    </font>
    <font>
      <sz val="9"/>
      <color indexed="8"/>
      <name val="Tahoma"/>
      <family val="2"/>
    </font>
    <font>
      <b/>
      <sz val="10"/>
      <color indexed="8"/>
      <name val="Arial Cyr"/>
      <family val="0"/>
    </font>
    <font>
      <sz val="10"/>
      <color indexed="8"/>
      <name val="Arial Cyr"/>
      <family val="0"/>
    </font>
    <font>
      <b/>
      <u val="single"/>
      <sz val="11"/>
      <color indexed="8"/>
      <name val="Tahoma"/>
      <family val="2"/>
    </font>
    <font>
      <b/>
      <sz val="12"/>
      <color indexed="8"/>
      <name val="Tahoma"/>
      <family val="2"/>
    </font>
    <font>
      <sz val="12"/>
      <color indexed="8"/>
      <name val="Arial Cyr"/>
      <family val="0"/>
    </font>
    <font>
      <sz val="10"/>
      <color indexed="8"/>
      <name val="Tahoma"/>
      <family val="2"/>
    </font>
    <font>
      <sz val="12"/>
      <color indexed="8"/>
      <name val="Tahoma"/>
      <family val="2"/>
    </font>
    <font>
      <sz val="20"/>
      <name val="Times New Roman"/>
      <family val="1"/>
    </font>
    <font>
      <b/>
      <sz val="18"/>
      <name val="Times New Roman"/>
      <family val="1"/>
    </font>
    <font>
      <sz val="8"/>
      <name val="Times New Roman"/>
      <family val="1"/>
    </font>
    <font>
      <b/>
      <sz val="12"/>
      <color indexed="17"/>
      <name val="Times New Roman"/>
      <family val="1"/>
    </font>
    <font>
      <sz val="18"/>
      <name val="Times New Roman"/>
      <family val="1"/>
    </font>
    <font>
      <sz val="14"/>
      <color indexed="8"/>
      <name val="Times New Roman"/>
      <family val="1"/>
    </font>
    <font>
      <b/>
      <sz val="10"/>
      <color indexed="8"/>
      <name val="Tahoma"/>
      <family val="2"/>
    </font>
    <font>
      <b/>
      <sz val="11"/>
      <color indexed="8"/>
      <name val="Tahoma"/>
      <family val="2"/>
    </font>
    <font>
      <sz val="11"/>
      <color indexed="8"/>
      <name val="Tahoma"/>
      <family val="2"/>
    </font>
    <font>
      <sz val="8"/>
      <name val="Tahoma"/>
      <family val="2"/>
    </font>
    <font>
      <b/>
      <sz val="9"/>
      <name val="Times New Roman"/>
      <family val="1"/>
    </font>
    <font>
      <b/>
      <sz val="8"/>
      <name val="Times New Roman"/>
      <family val="1"/>
    </font>
    <font>
      <u val="single"/>
      <sz val="9"/>
      <name val="Times New Roman"/>
      <family val="1"/>
    </font>
    <font>
      <u val="single"/>
      <sz val="8"/>
      <name val="Times New Roman"/>
      <family val="1"/>
    </font>
    <font>
      <b/>
      <sz val="10"/>
      <name val="Times New Roman"/>
      <family val="1"/>
    </font>
    <font>
      <sz val="12"/>
      <name val="Arial Cyr"/>
      <family val="0"/>
    </font>
    <font>
      <sz val="12"/>
      <color indexed="9"/>
      <name val="Times New Roman"/>
      <family val="1"/>
    </font>
    <font>
      <sz val="12"/>
      <color indexed="10"/>
      <name val="Times New Roman"/>
      <family val="1"/>
    </font>
    <font>
      <u val="single"/>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2"/>
      <name val="Times New Roman"/>
      <family val="1"/>
    </font>
    <font>
      <sz val="10"/>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gray125">
        <bgColor rgb="FFFFE1E8"/>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lightTrellis">
        <bgColor rgb="FF00C59A"/>
      </patternFill>
    </fill>
    <fill>
      <patternFill patternType="lightUp">
        <bgColor rgb="FFFFE1E8"/>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style="medium"/>
    </border>
    <border>
      <left style="thin"/>
      <right style="thin"/>
      <top style="thin"/>
      <bottom>
        <color indexed="63"/>
      </bottom>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medium"/>
      <right>
        <color indexed="63"/>
      </right>
      <top style="medium"/>
      <bottom style="thin"/>
    </border>
    <border>
      <left style="medium"/>
      <right>
        <color indexed="63"/>
      </right>
      <top style="thin"/>
      <bottom style="medium"/>
    </border>
    <border>
      <left style="medium"/>
      <right style="thin"/>
      <top style="thin"/>
      <bottom style="thin"/>
    </border>
    <border>
      <left style="medium"/>
      <right style="thin"/>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thick"/>
      <right style="thin"/>
      <top>
        <color indexed="63"/>
      </top>
      <bottom style="thin"/>
    </border>
    <border>
      <left style="thick"/>
      <right style="thin"/>
      <top style="thin"/>
      <bottom style="thin"/>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ck"/>
      <right style="thin"/>
      <top style="thin"/>
      <bottom style="medium"/>
    </border>
    <border>
      <left style="thick"/>
      <right>
        <color indexed="63"/>
      </right>
      <top>
        <color indexed="63"/>
      </top>
      <bottom>
        <color indexed="63"/>
      </bottom>
    </border>
    <border>
      <left style="medium"/>
      <right style="thin"/>
      <top style="medium"/>
      <bottom style="thin"/>
    </border>
    <border>
      <left style="medium"/>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thin"/>
      <right>
        <color indexed="63"/>
      </right>
      <top style="thin"/>
      <bottom>
        <color indexed="63"/>
      </bottom>
    </border>
    <border>
      <left style="thin"/>
      <right style="thin"/>
      <top>
        <color indexed="63"/>
      </top>
      <bottom style="thin"/>
    </border>
    <border>
      <left/>
      <right style="thin"/>
      <top style="thin"/>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medium"/>
      <top style="thin"/>
      <bottom style="thin"/>
    </border>
    <border>
      <left style="medium"/>
      <right>
        <color indexed="63"/>
      </right>
      <top>
        <color indexed="63"/>
      </top>
      <bottom style="thin"/>
    </border>
    <border>
      <left style="medium"/>
      <right style="thin"/>
      <top>
        <color indexed="63"/>
      </top>
      <bottom style="medium"/>
    </border>
    <border>
      <left style="thin"/>
      <right>
        <color indexed="63"/>
      </right>
      <top style="thin"/>
      <bottom style="medium"/>
    </border>
    <border>
      <left>
        <color indexed="63"/>
      </left>
      <right style="thin"/>
      <top style="thin"/>
      <bottom style="thin"/>
    </border>
    <border>
      <left style="medium"/>
      <right style="thin"/>
      <top style="medium"/>
      <bottom>
        <color indexed="63"/>
      </bottom>
    </border>
    <border>
      <left style="thick"/>
      <right>
        <color indexed="63"/>
      </right>
      <top>
        <color indexed="63"/>
      </top>
      <bottom style="medium"/>
    </border>
    <border>
      <left>
        <color indexed="63"/>
      </left>
      <right style="medium"/>
      <top>
        <color indexed="63"/>
      </top>
      <bottom style="thin"/>
    </border>
    <border>
      <left style="thick"/>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style="thin"/>
      <bottom>
        <color indexed="63"/>
      </bottom>
    </border>
    <border>
      <left style="thin"/>
      <right style="thin"/>
      <top>
        <color indexed="63"/>
      </top>
      <bottom style="medium"/>
    </border>
    <border>
      <left style="thin"/>
      <right style="medium"/>
      <top>
        <color indexed="63"/>
      </top>
      <bottom style="medium"/>
    </border>
    <border>
      <left>
        <color indexed="63"/>
      </left>
      <right style="medium"/>
      <top style="medium"/>
      <bottom style="thin"/>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68"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0" fontId="7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1" fillId="32" borderId="0" applyNumberFormat="0" applyBorder="0" applyAlignment="0" applyProtection="0"/>
  </cellStyleXfs>
  <cellXfs count="395">
    <xf numFmtId="0" fontId="0" fillId="0" borderId="0" xfId="0" applyAlignment="1">
      <alignment/>
    </xf>
    <xf numFmtId="2" fontId="2" fillId="0" borderId="10"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8" fillId="0" borderId="10" xfId="0" applyNumberFormat="1" applyFont="1" applyBorder="1" applyAlignment="1">
      <alignment horizont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 fontId="5" fillId="0" borderId="10" xfId="0" applyNumberFormat="1" applyFont="1" applyBorder="1" applyAlignment="1">
      <alignment horizontal="center" vertical="center" shrinkToFit="1"/>
    </xf>
    <xf numFmtId="1" fontId="5" fillId="0" borderId="14" xfId="0" applyNumberFormat="1" applyFont="1" applyBorder="1" applyAlignment="1">
      <alignment horizontal="center" vertical="center" shrinkToFit="1"/>
    </xf>
    <xf numFmtId="0" fontId="7" fillId="0" borderId="15" xfId="0" applyFont="1" applyFill="1" applyBorder="1" applyAlignment="1">
      <alignment horizontal="center" vertical="center" wrapText="1"/>
    </xf>
    <xf numFmtId="0" fontId="8" fillId="0" borderId="0" xfId="0" applyFont="1" applyFill="1" applyAlignment="1">
      <alignment/>
    </xf>
    <xf numFmtId="0" fontId="8" fillId="0" borderId="16" xfId="0" applyFont="1" applyBorder="1" applyAlignment="1">
      <alignment horizontal="center" vertical="center" wrapText="1"/>
    </xf>
    <xf numFmtId="0" fontId="9"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10"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wrapText="1"/>
    </xf>
    <xf numFmtId="0" fontId="5" fillId="0" borderId="16" xfId="0" applyFont="1" applyBorder="1" applyAlignment="1">
      <alignment horizontal="center" vertical="center" wrapText="1"/>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8" fillId="0" borderId="21" xfId="0" applyFont="1" applyBorder="1" applyAlignment="1">
      <alignment horizontal="center" vertical="center" wrapText="1"/>
    </xf>
    <xf numFmtId="0" fontId="8" fillId="0" borderId="21" xfId="0" applyFont="1" applyBorder="1" applyAlignment="1">
      <alignment horizontal="left" wrapText="1" indent="3"/>
    </xf>
    <xf numFmtId="0" fontId="8" fillId="0" borderId="21" xfId="0" applyFont="1" applyBorder="1" applyAlignment="1">
      <alignment horizontal="right" wrapText="1"/>
    </xf>
    <xf numFmtId="0" fontId="8" fillId="0" borderId="21" xfId="0" applyFont="1" applyBorder="1" applyAlignment="1">
      <alignment horizontal="left" wrapText="1" indent="4"/>
    </xf>
    <xf numFmtId="0" fontId="8" fillId="0" borderId="22" xfId="0" applyFont="1" applyBorder="1" applyAlignment="1">
      <alignment horizontal="left" wrapText="1" indent="4"/>
    </xf>
    <xf numFmtId="0" fontId="2" fillId="0" borderId="23" xfId="0" applyFont="1" applyBorder="1" applyAlignment="1">
      <alignment horizontal="center" vertical="center" wrapText="1"/>
    </xf>
    <xf numFmtId="0" fontId="8" fillId="0" borderId="23" xfId="0" applyFont="1" applyBorder="1" applyAlignment="1">
      <alignment horizontal="right"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8" fillId="0" borderId="26" xfId="0" applyFont="1" applyBorder="1" applyAlignment="1">
      <alignment horizontal="center" vertical="center" wrapText="1"/>
    </xf>
    <xf numFmtId="0" fontId="8" fillId="0" borderId="21" xfId="0" applyFont="1" applyBorder="1" applyAlignment="1">
      <alignment wrapText="1"/>
    </xf>
    <xf numFmtId="0" fontId="4" fillId="33" borderId="27"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5" fillId="0" borderId="0" xfId="0" applyFont="1" applyFill="1" applyAlignment="1">
      <alignment/>
    </xf>
    <xf numFmtId="0" fontId="5" fillId="0" borderId="27" xfId="0" applyFont="1" applyFill="1" applyBorder="1" applyAlignment="1">
      <alignment/>
    </xf>
    <xf numFmtId="0" fontId="4" fillId="33" borderId="28" xfId="0" applyFont="1" applyFill="1" applyBorder="1" applyAlignment="1">
      <alignment horizontal="left" vertical="center" wrapText="1"/>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4" fillId="0" borderId="0" xfId="0" applyFont="1" applyBorder="1" applyAlignment="1">
      <alignment horizontal="center"/>
    </xf>
    <xf numFmtId="0" fontId="4" fillId="0" borderId="31" xfId="0" applyFont="1" applyBorder="1" applyAlignment="1">
      <alignment horizontal="center"/>
    </xf>
    <xf numFmtId="0" fontId="8" fillId="34" borderId="32" xfId="0" applyNumberFormat="1" applyFont="1" applyFill="1" applyBorder="1" applyAlignment="1">
      <alignment horizontal="center" vertical="center" wrapText="1"/>
    </xf>
    <xf numFmtId="0" fontId="5" fillId="34" borderId="32" xfId="0" applyNumberFormat="1" applyFont="1" applyFill="1" applyBorder="1" applyAlignment="1">
      <alignment horizontal="center" vertical="center" wrapText="1"/>
    </xf>
    <xf numFmtId="0" fontId="5" fillId="34" borderId="33" xfId="0" applyNumberFormat="1" applyFont="1" applyFill="1" applyBorder="1" applyAlignment="1">
      <alignment horizontal="center" vertical="center" wrapText="1"/>
    </xf>
    <xf numFmtId="0" fontId="25" fillId="34" borderId="34" xfId="0" applyNumberFormat="1" applyFont="1" applyFill="1" applyBorder="1" applyAlignment="1">
      <alignment horizontal="center" vertical="center" wrapText="1"/>
    </xf>
    <xf numFmtId="0" fontId="25" fillId="34" borderId="35" xfId="0" applyNumberFormat="1" applyFont="1" applyFill="1" applyBorder="1" applyAlignment="1">
      <alignment horizontal="center" vertical="center" wrapText="1"/>
    </xf>
    <xf numFmtId="0" fontId="25" fillId="34" borderId="10" xfId="0" applyNumberFormat="1" applyFont="1" applyFill="1" applyBorder="1" applyAlignment="1">
      <alignment horizontal="center" vertical="center" wrapText="1"/>
    </xf>
    <xf numFmtId="0" fontId="25" fillId="34" borderId="16" xfId="0" applyNumberFormat="1" applyFont="1" applyFill="1" applyBorder="1" applyAlignment="1">
      <alignment horizontal="center" vertical="center" wrapText="1"/>
    </xf>
    <xf numFmtId="0" fontId="8" fillId="34" borderId="10" xfId="0" applyNumberFormat="1" applyFont="1" applyFill="1" applyBorder="1" applyAlignment="1">
      <alignment horizontal="center" vertical="center" wrapText="1"/>
    </xf>
    <xf numFmtId="0" fontId="11" fillId="34" borderId="10" xfId="0" applyNumberFormat="1" applyFont="1" applyFill="1" applyBorder="1" applyAlignment="1">
      <alignment horizontal="center" vertical="center" wrapText="1"/>
    </xf>
    <xf numFmtId="0" fontId="11" fillId="34" borderId="16" xfId="0" applyNumberFormat="1" applyFont="1" applyFill="1" applyBorder="1" applyAlignment="1">
      <alignment horizontal="center" vertical="center" wrapText="1"/>
    </xf>
    <xf numFmtId="0" fontId="8" fillId="0" borderId="36" xfId="0" applyFont="1" applyBorder="1" applyAlignment="1">
      <alignment horizontal="left" vertical="center"/>
    </xf>
    <xf numFmtId="0" fontId="2" fillId="34" borderId="21"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6" xfId="0" applyFont="1" applyFill="1" applyBorder="1" applyAlignment="1">
      <alignment horizontal="center" vertical="center"/>
    </xf>
    <xf numFmtId="0" fontId="8" fillId="0" borderId="26" xfId="0" applyFont="1" applyBorder="1" applyAlignment="1">
      <alignment horizontal="left" vertical="center"/>
    </xf>
    <xf numFmtId="0" fontId="8" fillId="0" borderId="21" xfId="0" applyFont="1" applyBorder="1" applyAlignment="1">
      <alignment horizontal="left" vertical="center"/>
    </xf>
    <xf numFmtId="0" fontId="5" fillId="0" borderId="0" xfId="0" applyFont="1" applyFill="1" applyBorder="1" applyAlignment="1">
      <alignment/>
    </xf>
    <xf numFmtId="0" fontId="5" fillId="0" borderId="31" xfId="0" applyFont="1" applyFill="1" applyBorder="1" applyAlignment="1">
      <alignment/>
    </xf>
    <xf numFmtId="0" fontId="8" fillId="0" borderId="37" xfId="0" applyFont="1" applyBorder="1" applyAlignment="1">
      <alignment wrapText="1"/>
    </xf>
    <xf numFmtId="49" fontId="8" fillId="0" borderId="0" xfId="0" applyNumberFormat="1" applyFont="1" applyBorder="1" applyAlignment="1">
      <alignment horizontal="center"/>
    </xf>
    <xf numFmtId="49" fontId="2" fillId="0" borderId="0" xfId="0" applyNumberFormat="1" applyFont="1" applyBorder="1" applyAlignment="1">
      <alignment horizontal="right" vertical="center"/>
    </xf>
    <xf numFmtId="49" fontId="2" fillId="0" borderId="31" xfId="0" applyNumberFormat="1" applyFont="1" applyBorder="1" applyAlignment="1">
      <alignment horizontal="right" vertical="center"/>
    </xf>
    <xf numFmtId="0" fontId="4" fillId="0" borderId="27" xfId="0" applyFont="1" applyBorder="1" applyAlignment="1">
      <alignment horizontal="center"/>
    </xf>
    <xf numFmtId="0" fontId="8" fillId="0" borderId="27" xfId="0" applyFont="1" applyBorder="1" applyAlignment="1">
      <alignment horizontal="right"/>
    </xf>
    <xf numFmtId="0" fontId="8" fillId="34" borderId="38" xfId="0" applyFont="1" applyFill="1" applyBorder="1" applyAlignment="1">
      <alignment horizontal="center" vertical="center"/>
    </xf>
    <xf numFmtId="0" fontId="25" fillId="34" borderId="39" xfId="0" applyFont="1" applyFill="1" applyBorder="1" applyAlignment="1">
      <alignment horizontal="center" vertical="center"/>
    </xf>
    <xf numFmtId="0" fontId="25" fillId="34" borderId="21" xfId="0" applyFont="1" applyFill="1" applyBorder="1" applyAlignment="1">
      <alignment horizontal="center" vertical="center"/>
    </xf>
    <xf numFmtId="0" fontId="6" fillId="0" borderId="28" xfId="0" applyFont="1" applyBorder="1" applyAlignment="1">
      <alignment/>
    </xf>
    <xf numFmtId="0" fontId="6" fillId="0" borderId="40" xfId="0" applyFont="1" applyBorder="1" applyAlignment="1">
      <alignment horizontal="center"/>
    </xf>
    <xf numFmtId="0" fontId="26" fillId="0" borderId="40" xfId="0" applyFont="1" applyBorder="1" applyAlignment="1">
      <alignment vertical="center"/>
    </xf>
    <xf numFmtId="0" fontId="26" fillId="0" borderId="41" xfId="0" applyFont="1" applyBorder="1" applyAlignment="1">
      <alignment vertical="center"/>
    </xf>
    <xf numFmtId="2" fontId="8" fillId="0" borderId="16" xfId="0" applyNumberFormat="1" applyFont="1" applyBorder="1" applyAlignment="1">
      <alignment horizontal="center" vertical="center" wrapText="1"/>
    </xf>
    <xf numFmtId="218" fontId="2" fillId="0" borderId="10" xfId="0" applyNumberFormat="1" applyFont="1" applyBorder="1" applyAlignment="1">
      <alignment horizontal="center" vertical="center" wrapText="1"/>
    </xf>
    <xf numFmtId="218" fontId="2" fillId="0" borderId="16" xfId="0" applyNumberFormat="1"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35" borderId="0" xfId="0" applyFill="1" applyBorder="1" applyAlignment="1" applyProtection="1">
      <alignment horizontal="left" vertical="center"/>
      <protection hidden="1"/>
    </xf>
    <xf numFmtId="0" fontId="0" fillId="35" borderId="0" xfId="0" applyFill="1" applyAlignment="1" applyProtection="1">
      <alignment/>
      <protection hidden="1"/>
    </xf>
    <xf numFmtId="0" fontId="5" fillId="35" borderId="0" xfId="0" applyFont="1" applyFill="1" applyBorder="1" applyAlignment="1" applyProtection="1">
      <alignment horizontal="left" vertical="center"/>
      <protection hidden="1" locked="0"/>
    </xf>
    <xf numFmtId="0" fontId="6" fillId="36" borderId="14" xfId="0" applyFont="1" applyFill="1" applyBorder="1" applyAlignment="1" applyProtection="1">
      <alignment horizontal="left" vertical="center" wrapText="1"/>
      <protection locked="0"/>
    </xf>
    <xf numFmtId="0" fontId="8" fillId="36" borderId="10" xfId="0" applyFont="1" applyFill="1" applyBorder="1" applyAlignment="1" applyProtection="1">
      <alignment horizontal="center" vertical="center"/>
      <protection hidden="1"/>
    </xf>
    <xf numFmtId="220" fontId="8" fillId="36" borderId="10" xfId="60" applyNumberFormat="1" applyFont="1" applyFill="1" applyBorder="1" applyAlignment="1" applyProtection="1">
      <alignment horizontal="center" vertical="center" shrinkToFit="1"/>
      <protection hidden="1"/>
    </xf>
    <xf numFmtId="0" fontId="8" fillId="36" borderId="14" xfId="0" applyFont="1" applyFill="1" applyBorder="1" applyAlignment="1" applyProtection="1" quotePrefix="1">
      <alignment horizontal="left" vertical="center" wrapText="1"/>
      <protection hidden="1"/>
    </xf>
    <xf numFmtId="219" fontId="8" fillId="36" borderId="10" xfId="60" applyNumberFormat="1" applyFont="1" applyFill="1" applyBorder="1" applyAlignment="1" applyProtection="1">
      <alignment horizontal="center" vertical="center" shrinkToFit="1"/>
      <protection locked="0"/>
    </xf>
    <xf numFmtId="0" fontId="8" fillId="36" borderId="14" xfId="0" applyFont="1" applyFill="1" applyBorder="1" applyAlignment="1" applyProtection="1">
      <alignment horizontal="left" vertical="center" wrapText="1"/>
      <protection hidden="1"/>
    </xf>
    <xf numFmtId="0" fontId="8" fillId="36" borderId="12" xfId="0" applyFont="1" applyFill="1" applyBorder="1" applyAlignment="1" applyProtection="1">
      <alignment horizontal="center" vertical="center"/>
      <protection hidden="1"/>
    </xf>
    <xf numFmtId="0" fontId="8" fillId="36" borderId="43" xfId="0" applyFont="1" applyFill="1" applyBorder="1" applyAlignment="1" applyProtection="1">
      <alignment horizontal="left" vertical="center" wrapText="1"/>
      <protection hidden="1"/>
    </xf>
    <xf numFmtId="219" fontId="8" fillId="36" borderId="12" xfId="60" applyNumberFormat="1" applyFont="1" applyFill="1" applyBorder="1" applyAlignment="1" applyProtection="1">
      <alignment horizontal="center" vertical="center" shrinkToFit="1"/>
      <protection hidden="1"/>
    </xf>
    <xf numFmtId="0" fontId="8" fillId="36" borderId="15" xfId="0" applyFont="1" applyFill="1" applyBorder="1" applyAlignment="1" applyProtection="1" quotePrefix="1">
      <alignment horizontal="left" vertical="center" wrapText="1"/>
      <protection hidden="1"/>
    </xf>
    <xf numFmtId="0" fontId="8" fillId="36" borderId="44" xfId="0" applyFont="1" applyFill="1" applyBorder="1" applyAlignment="1" applyProtection="1">
      <alignment horizontal="center" vertical="center"/>
      <protection hidden="1"/>
    </xf>
    <xf numFmtId="219" fontId="8" fillId="36" borderId="44" xfId="60" applyNumberFormat="1" applyFont="1" applyFill="1" applyBorder="1" applyAlignment="1" applyProtection="1">
      <alignment horizontal="center" vertical="center" shrinkToFit="1"/>
      <protection locked="0"/>
    </xf>
    <xf numFmtId="0" fontId="6" fillId="36" borderId="14" xfId="0" applyFont="1" applyFill="1" applyBorder="1" applyAlignment="1" applyProtection="1" quotePrefix="1">
      <alignment horizontal="left" vertical="center" wrapText="1"/>
      <protection hidden="1"/>
    </xf>
    <xf numFmtId="0" fontId="6" fillId="36" borderId="10" xfId="0" applyFont="1" applyFill="1" applyBorder="1" applyAlignment="1" applyProtection="1">
      <alignment horizontal="center" vertical="center"/>
      <protection hidden="1"/>
    </xf>
    <xf numFmtId="219" fontId="6" fillId="37" borderId="10" xfId="60" applyNumberFormat="1" applyFont="1" applyFill="1" applyBorder="1" applyAlignment="1" applyProtection="1">
      <alignment horizontal="center" vertical="center" shrinkToFit="1"/>
      <protection hidden="1"/>
    </xf>
    <xf numFmtId="0" fontId="6" fillId="36" borderId="14" xfId="0" applyFont="1" applyFill="1" applyBorder="1" applyAlignment="1" applyProtection="1" quotePrefix="1">
      <alignment horizontal="left" vertical="center" wrapText="1"/>
      <protection/>
    </xf>
    <xf numFmtId="0" fontId="8" fillId="36" borderId="43" xfId="0" applyFont="1" applyFill="1" applyBorder="1" applyAlignment="1" applyProtection="1" quotePrefix="1">
      <alignment horizontal="left" vertical="center" wrapText="1"/>
      <protection hidden="1"/>
    </xf>
    <xf numFmtId="0" fontId="38" fillId="36" borderId="45" xfId="0" applyFont="1" applyFill="1" applyBorder="1" applyAlignment="1" applyProtection="1">
      <alignment horizontal="left" vertical="center"/>
      <protection hidden="1"/>
    </xf>
    <xf numFmtId="0" fontId="8" fillId="36" borderId="46" xfId="0" applyFont="1" applyFill="1" applyBorder="1" applyAlignment="1" applyProtection="1">
      <alignment horizontal="center" vertical="center"/>
      <protection hidden="1"/>
    </xf>
    <xf numFmtId="0" fontId="8" fillId="36" borderId="44" xfId="0" applyFont="1" applyFill="1" applyBorder="1" applyAlignment="1" applyProtection="1">
      <alignment horizontal="center"/>
      <protection hidden="1"/>
    </xf>
    <xf numFmtId="219" fontId="8" fillId="36" borderId="44" xfId="60" applyNumberFormat="1" applyFont="1" applyFill="1" applyBorder="1" applyAlignment="1" applyProtection="1">
      <alignment horizontal="center" shrinkToFit="1"/>
      <protection locked="0"/>
    </xf>
    <xf numFmtId="219" fontId="8" fillId="36" borderId="12" xfId="60" applyNumberFormat="1" applyFont="1" applyFill="1" applyBorder="1" applyAlignment="1" applyProtection="1">
      <alignment horizontal="center" vertical="center" shrinkToFit="1"/>
      <protection locked="0"/>
    </xf>
    <xf numFmtId="0" fontId="8" fillId="36" borderId="14" xfId="0" applyFont="1" applyFill="1" applyBorder="1" applyAlignment="1" applyProtection="1" quotePrefix="1">
      <alignment horizontal="left" vertical="center" wrapText="1"/>
      <protection locked="0"/>
    </xf>
    <xf numFmtId="49" fontId="8" fillId="36" borderId="10" xfId="0" applyNumberFormat="1" applyFont="1" applyFill="1" applyBorder="1" applyAlignment="1" applyProtection="1">
      <alignment horizontal="center" vertical="center" wrapText="1"/>
      <protection hidden="1"/>
    </xf>
    <xf numFmtId="222" fontId="8" fillId="36" borderId="12" xfId="60" applyNumberFormat="1" applyFont="1" applyFill="1" applyBorder="1" applyAlignment="1" applyProtection="1">
      <alignment horizontal="center" vertical="center" shrinkToFit="1"/>
      <protection locked="0"/>
    </xf>
    <xf numFmtId="0" fontId="8" fillId="36" borderId="47" xfId="0" applyFont="1" applyFill="1" applyBorder="1" applyAlignment="1" applyProtection="1" quotePrefix="1">
      <alignment horizontal="left" vertical="center" wrapText="1"/>
      <protection hidden="1"/>
    </xf>
    <xf numFmtId="0" fontId="6" fillId="36" borderId="43" xfId="0" applyFont="1" applyFill="1" applyBorder="1" applyAlignment="1" applyProtection="1" quotePrefix="1">
      <alignment horizontal="left" vertical="center" wrapText="1"/>
      <protection/>
    </xf>
    <xf numFmtId="0" fontId="6" fillId="36" borderId="43" xfId="0" applyFont="1" applyFill="1" applyBorder="1" applyAlignment="1" applyProtection="1" quotePrefix="1">
      <alignment horizontal="left" vertical="center" wrapText="1"/>
      <protection hidden="1"/>
    </xf>
    <xf numFmtId="0" fontId="8" fillId="36" borderId="43" xfId="0" applyFont="1" applyFill="1" applyBorder="1" applyAlignment="1" applyProtection="1">
      <alignment horizontal="center" vertical="center"/>
      <protection hidden="1"/>
    </xf>
    <xf numFmtId="0" fontId="38" fillId="36" borderId="48" xfId="0" applyFont="1" applyFill="1" applyBorder="1" applyAlignment="1" applyProtection="1">
      <alignment horizontal="left" vertical="center"/>
      <protection hidden="1"/>
    </xf>
    <xf numFmtId="0" fontId="8" fillId="36" borderId="49" xfId="0" applyFont="1" applyFill="1" applyBorder="1" applyAlignment="1" applyProtection="1">
      <alignment horizontal="center" vertical="center"/>
      <protection hidden="1"/>
    </xf>
    <xf numFmtId="49" fontId="8" fillId="36" borderId="12" xfId="0" applyNumberFormat="1" applyFont="1" applyFill="1" applyBorder="1" applyAlignment="1" applyProtection="1">
      <alignment horizontal="center" vertical="center" wrapText="1"/>
      <protection hidden="1"/>
    </xf>
    <xf numFmtId="49" fontId="8" fillId="36" borderId="44" xfId="0" applyNumberFormat="1" applyFont="1" applyFill="1" applyBorder="1" applyAlignment="1" applyProtection="1">
      <alignment horizontal="center" vertical="center" wrapText="1"/>
      <protection hidden="1"/>
    </xf>
    <xf numFmtId="0" fontId="38" fillId="36" borderId="12" xfId="0" applyFont="1" applyFill="1" applyBorder="1" applyAlignment="1" applyProtection="1">
      <alignment/>
      <protection hidden="1"/>
    </xf>
    <xf numFmtId="0" fontId="8" fillId="36" borderId="50" xfId="0" applyFont="1" applyFill="1" applyBorder="1" applyAlignment="1" applyProtection="1">
      <alignment horizontal="left" vertical="center" wrapText="1"/>
      <protection/>
    </xf>
    <xf numFmtId="0" fontId="38" fillId="36" borderId="48" xfId="0" applyFont="1" applyFill="1" applyBorder="1" applyAlignment="1" applyProtection="1">
      <alignment/>
      <protection hidden="1"/>
    </xf>
    <xf numFmtId="49" fontId="8" fillId="36" borderId="15" xfId="0" applyNumberFormat="1" applyFont="1" applyFill="1" applyBorder="1" applyAlignment="1" applyProtection="1">
      <alignment horizontal="center" vertical="center" wrapText="1"/>
      <protection hidden="1"/>
    </xf>
    <xf numFmtId="0" fontId="38" fillId="36" borderId="0" xfId="0" applyFont="1" applyFill="1" applyBorder="1" applyAlignment="1" applyProtection="1">
      <alignment/>
      <protection hidden="1"/>
    </xf>
    <xf numFmtId="0" fontId="6" fillId="36" borderId="12" xfId="0" applyFont="1" applyFill="1" applyBorder="1" applyAlignment="1" applyProtection="1">
      <alignment horizontal="center" vertical="center"/>
      <protection hidden="1"/>
    </xf>
    <xf numFmtId="0" fontId="8" fillId="36" borderId="50" xfId="0" applyFont="1" applyFill="1" applyBorder="1" applyAlignment="1" applyProtection="1">
      <alignment horizontal="left" vertical="center" wrapText="1"/>
      <protection hidden="1"/>
    </xf>
    <xf numFmtId="49" fontId="8" fillId="36" borderId="51" xfId="0" applyNumberFormat="1" applyFont="1" applyFill="1" applyBorder="1" applyAlignment="1" applyProtection="1">
      <alignment horizontal="center" vertical="center" wrapText="1"/>
      <protection hidden="1"/>
    </xf>
    <xf numFmtId="0" fontId="8" fillId="36" borderId="23" xfId="0" applyFont="1" applyFill="1" applyBorder="1" applyAlignment="1" applyProtection="1">
      <alignment horizontal="left" vertical="center" wrapText="1"/>
      <protection/>
    </xf>
    <xf numFmtId="0" fontId="8" fillId="36" borderId="52" xfId="0" applyFont="1" applyFill="1" applyBorder="1" applyAlignment="1" applyProtection="1">
      <alignment horizontal="left" vertical="center" wrapText="1"/>
      <protection/>
    </xf>
    <xf numFmtId="0" fontId="8" fillId="36" borderId="21" xfId="0" applyFont="1" applyFill="1" applyBorder="1" applyAlignment="1" applyProtection="1">
      <alignment horizontal="left" vertical="center" wrapText="1"/>
      <protection hidden="1"/>
    </xf>
    <xf numFmtId="0" fontId="8" fillId="36" borderId="22" xfId="0" applyFont="1" applyFill="1" applyBorder="1" applyAlignment="1" applyProtection="1">
      <alignment horizontal="left" vertical="center" wrapText="1"/>
      <protection hidden="1"/>
    </xf>
    <xf numFmtId="0" fontId="8" fillId="36" borderId="26" xfId="0" applyFont="1" applyFill="1" applyBorder="1" applyAlignment="1" applyProtection="1">
      <alignment horizontal="left" vertical="center" wrapText="1"/>
      <protection hidden="1"/>
    </xf>
    <xf numFmtId="0" fontId="8" fillId="36" borderId="24" xfId="0" applyFont="1" applyFill="1" applyBorder="1" applyAlignment="1" applyProtection="1">
      <alignment horizontal="left" vertical="center" wrapText="1"/>
      <protection hidden="1"/>
    </xf>
    <xf numFmtId="0" fontId="8" fillId="36" borderId="23" xfId="0" applyFont="1" applyFill="1" applyBorder="1" applyAlignment="1" applyProtection="1">
      <alignment horizontal="left" vertical="center" wrapText="1"/>
      <protection hidden="1"/>
    </xf>
    <xf numFmtId="0" fontId="8" fillId="36" borderId="24" xfId="0" applyFont="1" applyFill="1" applyBorder="1" applyAlignment="1" applyProtection="1" quotePrefix="1">
      <alignment horizontal="left" vertical="center" wrapText="1"/>
      <protection hidden="1"/>
    </xf>
    <xf numFmtId="227" fontId="8" fillId="36" borderId="27" xfId="0" applyNumberFormat="1" applyFont="1" applyFill="1" applyBorder="1" applyAlignment="1" applyProtection="1">
      <alignment/>
      <protection hidden="1"/>
    </xf>
    <xf numFmtId="0" fontId="8" fillId="36" borderId="53" xfId="0" applyFont="1" applyFill="1" applyBorder="1" applyAlignment="1" applyProtection="1">
      <alignment horizontal="left" vertical="center" wrapText="1"/>
      <protection hidden="1"/>
    </xf>
    <xf numFmtId="0" fontId="8" fillId="36" borderId="54" xfId="0" applyFont="1" applyFill="1" applyBorder="1" applyAlignment="1" applyProtection="1">
      <alignment horizontal="left" vertical="center" wrapText="1"/>
      <protection hidden="1"/>
    </xf>
    <xf numFmtId="49" fontId="8" fillId="36" borderId="34" xfId="0" applyNumberFormat="1" applyFont="1" applyFill="1" applyBorder="1" applyAlignment="1" applyProtection="1">
      <alignment horizontal="center" vertical="center" wrapText="1"/>
      <protection hidden="1"/>
    </xf>
    <xf numFmtId="219" fontId="8" fillId="36" borderId="55" xfId="0" applyNumberFormat="1" applyFont="1" applyFill="1" applyBorder="1" applyAlignment="1" applyProtection="1">
      <alignment horizontal="center" vertical="center"/>
      <protection locked="0"/>
    </xf>
    <xf numFmtId="219" fontId="8" fillId="36" borderId="35" xfId="0" applyNumberFormat="1" applyFont="1" applyFill="1" applyBorder="1" applyAlignment="1" applyProtection="1">
      <alignment horizontal="center" vertical="center"/>
      <protection locked="0"/>
    </xf>
    <xf numFmtId="0" fontId="8" fillId="0" borderId="14" xfId="0" applyFont="1" applyFill="1" applyBorder="1" applyAlignment="1" applyProtection="1">
      <alignment vertical="center" wrapText="1"/>
      <protection hidden="1" locked="0"/>
    </xf>
    <xf numFmtId="49" fontId="8" fillId="0" borderId="14" xfId="0" applyNumberFormat="1" applyFont="1" applyFill="1" applyBorder="1" applyAlignment="1" applyProtection="1">
      <alignment horizontal="center" vertical="center"/>
      <protection hidden="1" locked="0"/>
    </xf>
    <xf numFmtId="219" fontId="8" fillId="0" borderId="10" xfId="60" applyNumberFormat="1" applyFont="1" applyFill="1" applyBorder="1" applyAlignment="1" applyProtection="1">
      <alignment horizontal="center" vertical="center" shrinkToFit="1"/>
      <protection hidden="1" locked="0"/>
    </xf>
    <xf numFmtId="219" fontId="8" fillId="0" borderId="14" xfId="60" applyNumberFormat="1" applyFont="1" applyFill="1" applyBorder="1" applyAlignment="1" applyProtection="1">
      <alignment horizontal="center" vertical="center" shrinkToFit="1"/>
      <protection hidden="1" locked="0"/>
    </xf>
    <xf numFmtId="0" fontId="5" fillId="0" borderId="0" xfId="0" applyFont="1" applyFill="1" applyBorder="1" applyAlignment="1" applyProtection="1">
      <alignment horizontal="left" vertical="center"/>
      <protection hidden="1" locked="0"/>
    </xf>
    <xf numFmtId="0" fontId="8" fillId="0" borderId="14" xfId="0" applyFont="1" applyFill="1" applyBorder="1" applyAlignment="1" applyProtection="1" quotePrefix="1">
      <alignment horizontal="left" vertical="center" wrapText="1"/>
      <protection hidden="1" locked="0"/>
    </xf>
    <xf numFmtId="222" fontId="8" fillId="0" borderId="14" xfId="60" applyNumberFormat="1" applyFont="1" applyFill="1" applyBorder="1" applyAlignment="1" applyProtection="1">
      <alignment horizontal="center" vertical="center" shrinkToFit="1"/>
      <protection hidden="1" locked="0"/>
    </xf>
    <xf numFmtId="222" fontId="8" fillId="0" borderId="10" xfId="60" applyNumberFormat="1" applyFont="1" applyFill="1" applyBorder="1" applyAlignment="1" applyProtection="1">
      <alignment horizontal="center" vertical="center" shrinkToFit="1"/>
      <protection hidden="1" locked="0"/>
    </xf>
    <xf numFmtId="219" fontId="8" fillId="0" borderId="10" xfId="0" applyNumberFormat="1" applyFont="1" applyFill="1" applyBorder="1" applyAlignment="1" applyProtection="1">
      <alignment horizontal="center" vertical="center"/>
      <protection hidden="1" locked="0"/>
    </xf>
    <xf numFmtId="49" fontId="8" fillId="0" borderId="43" xfId="0" applyNumberFormat="1" applyFont="1" applyFill="1" applyBorder="1" applyAlignment="1" applyProtection="1">
      <alignment horizontal="center" vertical="center"/>
      <protection hidden="1" locked="0"/>
    </xf>
    <xf numFmtId="0" fontId="8" fillId="0" borderId="43" xfId="0" applyFont="1" applyFill="1" applyBorder="1" applyAlignment="1" applyProtection="1">
      <alignment vertical="center" wrapText="1"/>
      <protection hidden="1" locked="0"/>
    </xf>
    <xf numFmtId="0" fontId="8" fillId="0" borderId="43" xfId="0" applyFont="1" applyFill="1" applyBorder="1" applyAlignment="1" applyProtection="1" quotePrefix="1">
      <alignment horizontal="left" vertical="center" wrapText="1"/>
      <protection hidden="1" locked="0"/>
    </xf>
    <xf numFmtId="219" fontId="8" fillId="0" borderId="12" xfId="60" applyNumberFormat="1" applyFont="1" applyFill="1" applyBorder="1" applyAlignment="1" applyProtection="1">
      <alignment horizontal="center" vertical="center" shrinkToFit="1"/>
      <protection hidden="1" locked="0"/>
    </xf>
    <xf numFmtId="219" fontId="8" fillId="0" borderId="43" xfId="60" applyNumberFormat="1" applyFont="1" applyFill="1" applyBorder="1" applyAlignment="1" applyProtection="1">
      <alignment horizontal="center" vertical="center" shrinkToFit="1"/>
      <protection hidden="1" locked="0"/>
    </xf>
    <xf numFmtId="225" fontId="8" fillId="0" borderId="15" xfId="0" applyNumberFormat="1" applyFont="1" applyFill="1" applyBorder="1" applyAlignment="1" applyProtection="1">
      <alignment horizontal="left" vertical="center" wrapText="1"/>
      <protection hidden="1" locked="0"/>
    </xf>
    <xf numFmtId="219" fontId="8" fillId="0" borderId="44" xfId="60" applyNumberFormat="1" applyFont="1" applyFill="1" applyBorder="1" applyAlignment="1" applyProtection="1">
      <alignment horizontal="center" vertical="center" shrinkToFit="1"/>
      <protection hidden="1" locked="0"/>
    </xf>
    <xf numFmtId="219" fontId="8" fillId="0" borderId="15" xfId="60" applyNumberFormat="1" applyFont="1" applyFill="1" applyBorder="1" applyAlignment="1" applyProtection="1">
      <alignment horizontal="center" vertical="center" shrinkToFit="1"/>
      <protection hidden="1" locked="0"/>
    </xf>
    <xf numFmtId="0" fontId="8" fillId="0" borderId="47" xfId="0" applyFont="1" applyFill="1" applyBorder="1" applyAlignment="1" applyProtection="1">
      <alignment vertical="center" wrapText="1"/>
      <protection hidden="1" locked="0"/>
    </xf>
    <xf numFmtId="219" fontId="8" fillId="0" borderId="43" xfId="60" applyNumberFormat="1" applyFont="1" applyFill="1" applyBorder="1" applyAlignment="1" applyProtection="1">
      <alignment horizontal="center" shrinkToFit="1"/>
      <protection hidden="1" locked="0"/>
    </xf>
    <xf numFmtId="0" fontId="8" fillId="0" borderId="15" xfId="0" applyFont="1" applyFill="1" applyBorder="1" applyAlignment="1" applyProtection="1">
      <alignment vertical="center" wrapText="1"/>
      <protection hidden="1" locked="0"/>
    </xf>
    <xf numFmtId="219" fontId="8" fillId="0" borderId="15" xfId="60" applyNumberFormat="1" applyFont="1" applyFill="1" applyBorder="1" applyAlignment="1" applyProtection="1">
      <alignment horizontal="center" shrinkToFit="1"/>
      <protection hidden="1" locked="0"/>
    </xf>
    <xf numFmtId="0" fontId="8" fillId="0" borderId="43" xfId="0" applyFont="1" applyFill="1" applyBorder="1" applyAlignment="1" applyProtection="1">
      <alignment horizontal="left" vertical="center" wrapText="1"/>
      <protection hidden="1" locked="0"/>
    </xf>
    <xf numFmtId="0" fontId="8" fillId="0" borderId="15" xfId="0" applyFont="1" applyFill="1" applyBorder="1" applyAlignment="1" applyProtection="1">
      <alignment horizontal="left" vertical="center" wrapText="1"/>
      <protection hidden="1" locked="0"/>
    </xf>
    <xf numFmtId="49" fontId="8" fillId="0" borderId="47" xfId="0" applyNumberFormat="1" applyFont="1" applyFill="1" applyBorder="1" applyAlignment="1" applyProtection="1">
      <alignment horizontal="center" vertical="center"/>
      <protection hidden="1" locked="0"/>
    </xf>
    <xf numFmtId="0" fontId="8" fillId="0" borderId="14" xfId="0" applyFont="1" applyFill="1" applyBorder="1" applyAlignment="1" applyProtection="1">
      <alignment horizontal="left" vertical="center" wrapText="1"/>
      <protection hidden="1" locked="0"/>
    </xf>
    <xf numFmtId="219" fontId="8" fillId="0" borderId="56" xfId="60" applyNumberFormat="1" applyFont="1" applyFill="1" applyBorder="1" applyAlignment="1" applyProtection="1">
      <alignment horizontal="center" vertical="center" shrinkToFit="1"/>
      <protection hidden="1" locked="0"/>
    </xf>
    <xf numFmtId="226" fontId="8" fillId="0" borderId="14" xfId="60" applyNumberFormat="1" applyFont="1" applyFill="1" applyBorder="1" applyAlignment="1" applyProtection="1">
      <alignment horizontal="center" vertical="center" shrinkToFit="1"/>
      <protection hidden="1" locked="0"/>
    </xf>
    <xf numFmtId="226" fontId="8" fillId="0" borderId="10" xfId="60" applyNumberFormat="1" applyFont="1" applyFill="1" applyBorder="1" applyAlignment="1" applyProtection="1">
      <alignment horizontal="center" vertical="center" shrinkToFit="1"/>
      <protection hidden="1" locked="0"/>
    </xf>
    <xf numFmtId="222" fontId="8" fillId="0" borderId="43" xfId="60" applyNumberFormat="1" applyFont="1" applyFill="1" applyBorder="1" applyAlignment="1" applyProtection="1">
      <alignment horizontal="center" vertical="center" shrinkToFit="1"/>
      <protection hidden="1" locked="0"/>
    </xf>
    <xf numFmtId="222" fontId="8" fillId="0" borderId="15" xfId="60" applyNumberFormat="1" applyFont="1" applyFill="1" applyBorder="1" applyAlignment="1" applyProtection="1">
      <alignment horizontal="center" vertical="center" shrinkToFit="1"/>
      <protection hidden="1" locked="0"/>
    </xf>
    <xf numFmtId="219" fontId="40" fillId="0" borderId="12" xfId="0" applyNumberFormat="1" applyFont="1" applyFill="1" applyBorder="1" applyAlignment="1" applyProtection="1">
      <alignment horizontal="left" vertical="center"/>
      <protection hidden="1" locked="0"/>
    </xf>
    <xf numFmtId="219" fontId="40" fillId="0" borderId="12" xfId="0" applyNumberFormat="1" applyFont="1" applyFill="1" applyBorder="1" applyAlignment="1" applyProtection="1">
      <alignment horizontal="center" vertical="center"/>
      <protection hidden="1" locked="0"/>
    </xf>
    <xf numFmtId="219" fontId="8" fillId="0" borderId="51" xfId="60" applyNumberFormat="1" applyFont="1" applyFill="1" applyBorder="1" applyAlignment="1" applyProtection="1">
      <alignment horizontal="center" vertical="center" shrinkToFit="1"/>
      <protection hidden="1" locked="0"/>
    </xf>
    <xf numFmtId="49" fontId="8" fillId="0" borderId="10" xfId="0" applyNumberFormat="1" applyFont="1" applyFill="1" applyBorder="1" applyAlignment="1" applyProtection="1">
      <alignment horizontal="center" vertical="center"/>
      <protection hidden="1" locked="0"/>
    </xf>
    <xf numFmtId="0" fontId="8" fillId="34" borderId="21" xfId="0" applyFont="1" applyFill="1" applyBorder="1" applyAlignment="1">
      <alignment horizontal="center" vertical="center"/>
    </xf>
    <xf numFmtId="0" fontId="8" fillId="36" borderId="23" xfId="0" applyFont="1" applyFill="1" applyBorder="1" applyAlignment="1" applyProtection="1" quotePrefix="1">
      <alignment horizontal="left" vertical="center" wrapText="1"/>
      <protection hidden="1"/>
    </xf>
    <xf numFmtId="0" fontId="8" fillId="36" borderId="23" xfId="0" applyFont="1" applyFill="1" applyBorder="1" applyAlignment="1" applyProtection="1">
      <alignment horizontal="left" vertical="center"/>
      <protection hidden="1"/>
    </xf>
    <xf numFmtId="0" fontId="8" fillId="36" borderId="20" xfId="0" applyFont="1" applyFill="1" applyBorder="1" applyAlignment="1" applyProtection="1">
      <alignment horizontal="left" vertical="center" wrapText="1"/>
      <protection hidden="1"/>
    </xf>
    <xf numFmtId="0" fontId="8" fillId="38" borderId="32" xfId="0" applyNumberFormat="1" applyFont="1" applyFill="1" applyBorder="1" applyAlignment="1">
      <alignment horizontal="center" vertical="center" wrapText="1"/>
    </xf>
    <xf numFmtId="0" fontId="8" fillId="38" borderId="34" xfId="0" applyNumberFormat="1" applyFont="1" applyFill="1" applyBorder="1" applyAlignment="1">
      <alignment horizontal="center" vertical="center" wrapText="1"/>
    </xf>
    <xf numFmtId="0" fontId="8" fillId="38" borderId="35" xfId="0" applyNumberFormat="1" applyFont="1" applyFill="1" applyBorder="1" applyAlignment="1">
      <alignment horizontal="center" vertical="center" wrapText="1"/>
    </xf>
    <xf numFmtId="0" fontId="6" fillId="36" borderId="47" xfId="0" applyFont="1" applyFill="1" applyBorder="1" applyAlignment="1" applyProtection="1" quotePrefix="1">
      <alignment horizontal="left" vertical="center" wrapText="1"/>
      <protection locked="0"/>
    </xf>
    <xf numFmtId="220" fontId="6" fillId="36" borderId="44" xfId="60" applyNumberFormat="1" applyFont="1" applyFill="1" applyBorder="1" applyAlignment="1" applyProtection="1">
      <alignment horizontal="center" vertical="center" shrinkToFit="1"/>
      <protection hidden="1"/>
    </xf>
    <xf numFmtId="0" fontId="6" fillId="38" borderId="19" xfId="0" applyFont="1" applyFill="1" applyBorder="1" applyAlignment="1" applyProtection="1" quotePrefix="1">
      <alignment horizontal="center" vertical="center"/>
      <protection hidden="1"/>
    </xf>
    <xf numFmtId="0" fontId="6" fillId="38" borderId="20" xfId="0" applyFont="1" applyFill="1" applyBorder="1" applyAlignment="1" applyProtection="1">
      <alignment horizontal="center" vertical="center"/>
      <protection hidden="1"/>
    </xf>
    <xf numFmtId="219" fontId="6" fillId="0" borderId="10" xfId="60" applyNumberFormat="1" applyFont="1" applyFill="1" applyBorder="1" applyAlignment="1" applyProtection="1">
      <alignment horizontal="center" vertical="center" shrinkToFit="1"/>
      <protection hidden="1"/>
    </xf>
    <xf numFmtId="219" fontId="6" fillId="0" borderId="12" xfId="60" applyNumberFormat="1" applyFont="1" applyFill="1" applyBorder="1" applyAlignment="1" applyProtection="1">
      <alignment horizontal="center" vertical="center" shrinkToFit="1"/>
      <protection hidden="1"/>
    </xf>
    <xf numFmtId="219" fontId="8" fillId="0" borderId="12" xfId="60" applyNumberFormat="1" applyFont="1" applyFill="1" applyBorder="1" applyAlignment="1" applyProtection="1">
      <alignment horizontal="center" vertical="center" shrinkToFit="1"/>
      <protection hidden="1"/>
    </xf>
    <xf numFmtId="219" fontId="8" fillId="0" borderId="10" xfId="60" applyNumberFormat="1" applyFont="1" applyFill="1" applyBorder="1" applyAlignment="1" applyProtection="1">
      <alignment horizontal="center" vertical="center" shrinkToFit="1"/>
      <protection locked="0"/>
    </xf>
    <xf numFmtId="219" fontId="8" fillId="0" borderId="44" xfId="60" applyNumberFormat="1" applyFont="1" applyFill="1" applyBorder="1" applyAlignment="1" applyProtection="1">
      <alignment horizontal="center" vertical="center" shrinkToFit="1"/>
      <protection locked="0"/>
    </xf>
    <xf numFmtId="219" fontId="8" fillId="0" borderId="12" xfId="60" applyNumberFormat="1" applyFont="1" applyFill="1" applyBorder="1" applyAlignment="1" applyProtection="1">
      <alignment horizontal="center" vertical="center" shrinkToFit="1"/>
      <protection locked="0"/>
    </xf>
    <xf numFmtId="219" fontId="8" fillId="0" borderId="10" xfId="60" applyNumberFormat="1" applyFont="1" applyFill="1" applyBorder="1" applyAlignment="1" applyProtection="1">
      <alignment horizontal="center" vertical="center" shrinkToFit="1"/>
      <protection hidden="1"/>
    </xf>
    <xf numFmtId="219" fontId="39" fillId="0" borderId="12" xfId="60" applyNumberFormat="1" applyFont="1" applyFill="1" applyBorder="1" applyAlignment="1" applyProtection="1">
      <alignment horizontal="center" vertical="center" shrinkToFit="1"/>
      <protection locked="0"/>
    </xf>
    <xf numFmtId="219" fontId="8" fillId="0" borderId="14" xfId="0" applyNumberFormat="1" applyFont="1" applyFill="1" applyBorder="1" applyAlignment="1" applyProtection="1">
      <alignment horizontal="center" vertical="center"/>
      <protection locked="0"/>
    </xf>
    <xf numFmtId="219" fontId="8" fillId="0" borderId="16" xfId="0" applyNumberFormat="1" applyFont="1" applyFill="1" applyBorder="1" applyAlignment="1" applyProtection="1">
      <alignment horizontal="center" vertical="center"/>
      <protection locked="0"/>
    </xf>
    <xf numFmtId="222" fontId="8" fillId="0" borderId="14" xfId="0" applyNumberFormat="1" applyFont="1" applyFill="1" applyBorder="1" applyAlignment="1" applyProtection="1">
      <alignment horizontal="center" vertical="center"/>
      <protection locked="0"/>
    </xf>
    <xf numFmtId="222" fontId="8" fillId="0" borderId="16" xfId="0" applyNumberFormat="1" applyFont="1" applyFill="1" applyBorder="1" applyAlignment="1" applyProtection="1">
      <alignment horizontal="center" vertical="center"/>
      <protection locked="0"/>
    </xf>
    <xf numFmtId="219" fontId="8" fillId="0" borderId="14" xfId="0" applyNumberFormat="1" applyFont="1" applyFill="1" applyBorder="1" applyAlignment="1" applyProtection="1">
      <alignment horizontal="center" vertical="center"/>
      <protection hidden="1"/>
    </xf>
    <xf numFmtId="219" fontId="8" fillId="0" borderId="16" xfId="0" applyNumberFormat="1" applyFont="1" applyFill="1" applyBorder="1" applyAlignment="1" applyProtection="1">
      <alignment horizontal="center" vertical="center"/>
      <protection hidden="1"/>
    </xf>
    <xf numFmtId="49" fontId="8" fillId="0" borderId="43" xfId="0" applyNumberFormat="1" applyFont="1" applyFill="1" applyBorder="1" applyAlignment="1" applyProtection="1">
      <alignment horizontal="center" vertical="center" wrapText="1"/>
      <protection hidden="1"/>
    </xf>
    <xf numFmtId="49" fontId="8" fillId="0" borderId="17" xfId="0" applyNumberFormat="1" applyFont="1" applyFill="1" applyBorder="1" applyAlignment="1" applyProtection="1">
      <alignment horizontal="center" vertical="center" wrapText="1"/>
      <protection hidden="1"/>
    </xf>
    <xf numFmtId="219" fontId="8" fillId="0" borderId="15" xfId="0" applyNumberFormat="1" applyFont="1" applyFill="1" applyBorder="1" applyAlignment="1" applyProtection="1">
      <alignment horizontal="center"/>
      <protection locked="0"/>
    </xf>
    <xf numFmtId="219" fontId="8" fillId="0" borderId="18" xfId="0" applyNumberFormat="1" applyFont="1" applyFill="1" applyBorder="1" applyAlignment="1" applyProtection="1">
      <alignment horizontal="center"/>
      <protection locked="0"/>
    </xf>
    <xf numFmtId="222" fontId="8" fillId="0" borderId="14" xfId="0" applyNumberFormat="1" applyFont="1" applyFill="1" applyBorder="1" applyAlignment="1" applyProtection="1">
      <alignment horizontal="center" vertical="center"/>
      <protection hidden="1"/>
    </xf>
    <xf numFmtId="222" fontId="8" fillId="0" borderId="16" xfId="0" applyNumberFormat="1" applyFont="1" applyFill="1" applyBorder="1" applyAlignment="1" applyProtection="1">
      <alignment horizontal="center" vertical="center"/>
      <protection hidden="1"/>
    </xf>
    <xf numFmtId="49" fontId="8" fillId="0" borderId="48" xfId="0" applyNumberFormat="1" applyFont="1" applyFill="1" applyBorder="1" applyAlignment="1" applyProtection="1">
      <alignment vertical="center"/>
      <protection hidden="1"/>
    </xf>
    <xf numFmtId="49" fontId="8" fillId="0" borderId="17" xfId="0" applyNumberFormat="1" applyFont="1" applyFill="1" applyBorder="1" applyAlignment="1" applyProtection="1">
      <alignment vertical="center"/>
      <protection hidden="1"/>
    </xf>
    <xf numFmtId="222" fontId="8" fillId="0" borderId="15" xfId="0" applyNumberFormat="1" applyFont="1" applyFill="1" applyBorder="1" applyAlignment="1" applyProtection="1">
      <alignment horizontal="center" vertical="center"/>
      <protection locked="0"/>
    </xf>
    <xf numFmtId="222" fontId="8" fillId="0" borderId="18" xfId="0" applyNumberFormat="1" applyFont="1" applyFill="1" applyBorder="1" applyAlignment="1" applyProtection="1">
      <alignment horizontal="center" vertical="center"/>
      <protection locked="0"/>
    </xf>
    <xf numFmtId="219" fontId="8" fillId="0" borderId="49" xfId="0" applyNumberFormat="1" applyFont="1" applyFill="1" applyBorder="1" applyAlignment="1" applyProtection="1">
      <alignment horizontal="center" vertical="center"/>
      <protection locked="0"/>
    </xf>
    <xf numFmtId="219" fontId="8" fillId="0" borderId="18" xfId="0" applyNumberFormat="1" applyFont="1" applyFill="1" applyBorder="1" applyAlignment="1" applyProtection="1">
      <alignment horizontal="center" vertical="center"/>
      <protection locked="0"/>
    </xf>
    <xf numFmtId="223" fontId="8" fillId="0" borderId="14" xfId="0" applyNumberFormat="1" applyFont="1" applyFill="1" applyBorder="1" applyAlignment="1" applyProtection="1">
      <alignment horizontal="center" vertical="center"/>
      <protection hidden="1"/>
    </xf>
    <xf numFmtId="223" fontId="8" fillId="0" borderId="16" xfId="0" applyNumberFormat="1" applyFont="1" applyFill="1" applyBorder="1" applyAlignment="1" applyProtection="1">
      <alignment horizontal="center" vertical="center"/>
      <protection hidden="1"/>
    </xf>
    <xf numFmtId="222" fontId="8" fillId="0" borderId="49" xfId="0" applyNumberFormat="1" applyFont="1" applyFill="1" applyBorder="1" applyAlignment="1" applyProtection="1">
      <alignment horizontal="center" vertical="center"/>
      <protection locked="0"/>
    </xf>
    <xf numFmtId="219" fontId="8" fillId="0" borderId="55" xfId="0" applyNumberFormat="1" applyFont="1" applyFill="1" applyBorder="1" applyAlignment="1" applyProtection="1">
      <alignment horizontal="center" vertical="center"/>
      <protection locked="0"/>
    </xf>
    <xf numFmtId="219" fontId="8" fillId="0" borderId="35" xfId="0" applyNumberFormat="1" applyFont="1" applyFill="1" applyBorder="1" applyAlignment="1" applyProtection="1">
      <alignment horizontal="center" vertical="center"/>
      <protection locked="0"/>
    </xf>
    <xf numFmtId="219" fontId="8" fillId="0" borderId="43" xfId="0" applyNumberFormat="1" applyFont="1" applyFill="1" applyBorder="1" applyAlignment="1" applyProtection="1">
      <alignment horizontal="center" vertical="center" wrapText="1"/>
      <protection hidden="1"/>
    </xf>
    <xf numFmtId="219" fontId="8" fillId="0" borderId="17" xfId="0" applyNumberFormat="1" applyFont="1" applyFill="1" applyBorder="1" applyAlignment="1" applyProtection="1">
      <alignment horizontal="center" vertical="center" wrapText="1"/>
      <protection hidden="1"/>
    </xf>
    <xf numFmtId="222" fontId="8" fillId="0" borderId="14" xfId="0" applyNumberFormat="1" applyFont="1" applyFill="1" applyBorder="1" applyAlignment="1" applyProtection="1">
      <alignment horizontal="center"/>
      <protection hidden="1"/>
    </xf>
    <xf numFmtId="222" fontId="8" fillId="0" borderId="16" xfId="0" applyNumberFormat="1" applyFont="1" applyFill="1" applyBorder="1" applyAlignment="1" applyProtection="1">
      <alignment horizontal="center"/>
      <protection hidden="1"/>
    </xf>
    <xf numFmtId="219" fontId="8" fillId="0" borderId="43" xfId="0" applyNumberFormat="1" applyFont="1" applyFill="1" applyBorder="1" applyAlignment="1" applyProtection="1">
      <alignment/>
      <protection hidden="1"/>
    </xf>
    <xf numFmtId="219" fontId="8" fillId="0" borderId="17" xfId="0" applyNumberFormat="1" applyFont="1" applyFill="1" applyBorder="1" applyAlignment="1" applyProtection="1">
      <alignment/>
      <protection hidden="1"/>
    </xf>
    <xf numFmtId="0" fontId="8" fillId="0" borderId="50" xfId="0" applyFont="1" applyFill="1" applyBorder="1" applyAlignment="1" applyProtection="1">
      <alignment horizontal="left" vertical="center" wrapText="1"/>
      <protection/>
    </xf>
    <xf numFmtId="0" fontId="8" fillId="0" borderId="52" xfId="0" applyFont="1" applyFill="1" applyBorder="1" applyAlignment="1" applyProtection="1">
      <alignment horizontal="left" vertical="center" wrapText="1"/>
      <protection/>
    </xf>
    <xf numFmtId="222" fontId="8" fillId="0" borderId="15" xfId="0" applyNumberFormat="1" applyFont="1" applyFill="1" applyBorder="1" applyAlignment="1" applyProtection="1">
      <alignment horizontal="center"/>
      <protection locked="0"/>
    </xf>
    <xf numFmtId="222" fontId="8" fillId="0" borderId="18" xfId="0" applyNumberFormat="1" applyFont="1" applyFill="1" applyBorder="1" applyAlignment="1" applyProtection="1">
      <alignment horizontal="center"/>
      <protection locked="0"/>
    </xf>
    <xf numFmtId="0" fontId="8" fillId="0" borderId="50" xfId="0" applyFont="1" applyFill="1" applyBorder="1" applyAlignment="1" applyProtection="1">
      <alignment horizontal="left" vertical="center" wrapText="1"/>
      <protection hidden="1"/>
    </xf>
    <xf numFmtId="0" fontId="8" fillId="0" borderId="52" xfId="0" applyFont="1" applyFill="1" applyBorder="1" applyAlignment="1" applyProtection="1">
      <alignment horizontal="left" vertical="center" wrapText="1"/>
      <protection hidden="1"/>
    </xf>
    <xf numFmtId="219" fontId="8" fillId="0" borderId="43" xfId="0" applyNumberFormat="1" applyFont="1" applyFill="1" applyBorder="1" applyAlignment="1" applyProtection="1">
      <alignment horizontal="center"/>
      <protection locked="0"/>
    </xf>
    <xf numFmtId="219" fontId="8" fillId="0" borderId="17" xfId="0" applyNumberFormat="1" applyFont="1" applyFill="1" applyBorder="1" applyAlignment="1" applyProtection="1">
      <alignment horizontal="center"/>
      <protection locked="0"/>
    </xf>
    <xf numFmtId="219" fontId="8" fillId="0" borderId="43" xfId="0" applyNumberFormat="1" applyFont="1" applyFill="1" applyBorder="1" applyAlignment="1" applyProtection="1">
      <alignment horizontal="center" vertical="center"/>
      <protection locked="0"/>
    </xf>
    <xf numFmtId="219" fontId="8" fillId="0" borderId="17" xfId="0" applyNumberFormat="1" applyFont="1" applyFill="1" applyBorder="1" applyAlignment="1" applyProtection="1">
      <alignment horizontal="center" vertical="center"/>
      <protection locked="0"/>
    </xf>
    <xf numFmtId="219" fontId="8" fillId="0" borderId="15" xfId="0" applyNumberFormat="1" applyFont="1" applyFill="1" applyBorder="1" applyAlignment="1" applyProtection="1">
      <alignment horizontal="center" vertical="center"/>
      <protection locked="0"/>
    </xf>
    <xf numFmtId="219" fontId="8" fillId="0" borderId="43" xfId="0" applyNumberFormat="1" applyFont="1" applyFill="1" applyBorder="1" applyAlignment="1" applyProtection="1">
      <alignment horizontal="center" vertical="center"/>
      <protection hidden="1"/>
    </xf>
    <xf numFmtId="219" fontId="8" fillId="0" borderId="17" xfId="0" applyNumberFormat="1" applyFont="1" applyFill="1" applyBorder="1" applyAlignment="1" applyProtection="1">
      <alignment horizontal="center" vertical="center"/>
      <protection hidden="1"/>
    </xf>
    <xf numFmtId="219" fontId="8" fillId="0" borderId="15" xfId="0" applyNumberFormat="1" applyFont="1" applyFill="1" applyBorder="1" applyAlignment="1" applyProtection="1">
      <alignment horizontal="center" vertical="center"/>
      <protection hidden="1"/>
    </xf>
    <xf numFmtId="219" fontId="8" fillId="0" borderId="18" xfId="0" applyNumberFormat="1" applyFont="1" applyFill="1" applyBorder="1" applyAlignment="1" applyProtection="1">
      <alignment horizontal="center" vertical="center"/>
      <protection hidden="1"/>
    </xf>
    <xf numFmtId="0" fontId="2" fillId="34" borderId="10"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1" fontId="8" fillId="0" borderId="21" xfId="0" applyNumberFormat="1" applyFont="1" applyBorder="1" applyAlignment="1">
      <alignment horizontal="left" vertical="center" wrapText="1" shrinkToFit="1"/>
    </xf>
    <xf numFmtId="219" fontId="8" fillId="0" borderId="12" xfId="60" applyNumberFormat="1" applyFont="1" applyFill="1" applyBorder="1" applyAlignment="1" applyProtection="1">
      <alignment horizontal="center" vertical="center" shrinkToFit="1"/>
      <protection hidden="1" locked="0"/>
    </xf>
    <xf numFmtId="219" fontId="8" fillId="0" borderId="44" xfId="60" applyNumberFormat="1" applyFont="1" applyFill="1" applyBorder="1" applyAlignment="1" applyProtection="1">
      <alignment horizontal="center" vertical="center" shrinkToFit="1"/>
      <protection hidden="1" locked="0"/>
    </xf>
    <xf numFmtId="219" fontId="8" fillId="0" borderId="12" xfId="60" applyNumberFormat="1" applyFont="1" applyFill="1" applyBorder="1" applyAlignment="1" applyProtection="1">
      <alignment horizontal="center" shrinkToFit="1"/>
      <protection hidden="1" locked="0"/>
    </xf>
    <xf numFmtId="219" fontId="8" fillId="0" borderId="44" xfId="60" applyNumberFormat="1" applyFont="1" applyFill="1" applyBorder="1" applyAlignment="1" applyProtection="1">
      <alignment horizontal="center" shrinkToFit="1"/>
      <protection hidden="1" locked="0"/>
    </xf>
    <xf numFmtId="49" fontId="8" fillId="0" borderId="12" xfId="0" applyNumberFormat="1" applyFont="1" applyFill="1" applyBorder="1" applyAlignment="1" applyProtection="1">
      <alignment horizontal="center" vertical="center"/>
      <protection hidden="1" locked="0"/>
    </xf>
    <xf numFmtId="49" fontId="8" fillId="0" borderId="44" xfId="0" applyNumberFormat="1" applyFont="1" applyFill="1" applyBorder="1" applyAlignment="1" applyProtection="1">
      <alignment horizontal="center" vertical="center"/>
      <protection hidden="1" locked="0"/>
    </xf>
    <xf numFmtId="222" fontId="8" fillId="0" borderId="12" xfId="60" applyNumberFormat="1" applyFont="1" applyFill="1" applyBorder="1" applyAlignment="1" applyProtection="1">
      <alignment horizontal="center" vertical="center" shrinkToFit="1"/>
      <protection hidden="1" locked="0"/>
    </xf>
    <xf numFmtId="222" fontId="8" fillId="0" borderId="44" xfId="60" applyNumberFormat="1" applyFont="1" applyFill="1" applyBorder="1" applyAlignment="1" applyProtection="1">
      <alignment horizontal="center" vertical="center" shrinkToFit="1"/>
      <protection hidden="1" locked="0"/>
    </xf>
    <xf numFmtId="0" fontId="28" fillId="34" borderId="57" xfId="0" applyFont="1" applyFill="1" applyBorder="1" applyAlignment="1">
      <alignment horizontal="center" vertical="center"/>
    </xf>
    <xf numFmtId="0" fontId="28" fillId="34" borderId="26" xfId="0" applyFont="1" applyFill="1" applyBorder="1" applyAlignment="1">
      <alignment horizontal="center" vertical="center"/>
    </xf>
    <xf numFmtId="49" fontId="4" fillId="0" borderId="14" xfId="0" applyNumberFormat="1" applyFont="1" applyBorder="1" applyAlignment="1">
      <alignment horizontal="center" vertical="center"/>
    </xf>
    <xf numFmtId="49" fontId="5" fillId="0" borderId="50" xfId="0" applyNumberFormat="1" applyFont="1" applyBorder="1" applyAlignment="1">
      <alignment vertical="center"/>
    </xf>
    <xf numFmtId="49" fontId="5" fillId="0" borderId="52" xfId="0" applyNumberFormat="1" applyFont="1" applyBorder="1" applyAlignment="1">
      <alignment vertical="center"/>
    </xf>
    <xf numFmtId="49" fontId="4" fillId="0" borderId="14" xfId="0" applyNumberFormat="1" applyFont="1" applyBorder="1" applyAlignment="1">
      <alignment horizontal="center" vertical="center" wrapText="1"/>
    </xf>
    <xf numFmtId="49" fontId="5" fillId="0" borderId="50" xfId="0" applyNumberFormat="1" applyFont="1" applyBorder="1" applyAlignment="1">
      <alignment vertical="center" wrapText="1"/>
    </xf>
    <xf numFmtId="49" fontId="5" fillId="0" borderId="52" xfId="0" applyNumberFormat="1" applyFont="1" applyBorder="1" applyAlignment="1">
      <alignment vertical="center" wrapText="1"/>
    </xf>
    <xf numFmtId="0" fontId="24" fillId="34" borderId="58" xfId="0" applyFont="1" applyFill="1" applyBorder="1" applyAlignment="1">
      <alignment horizontal="center"/>
    </xf>
    <xf numFmtId="0" fontId="27" fillId="34" borderId="40" xfId="0" applyFont="1" applyFill="1" applyBorder="1" applyAlignment="1">
      <alignment/>
    </xf>
    <xf numFmtId="0" fontId="27" fillId="34" borderId="41" xfId="0" applyFont="1" applyFill="1" applyBorder="1" applyAlignment="1">
      <alignment/>
    </xf>
    <xf numFmtId="49" fontId="4" fillId="0" borderId="15" xfId="0" applyNumberFormat="1" applyFont="1" applyBorder="1" applyAlignment="1">
      <alignment horizontal="center" vertical="center"/>
    </xf>
    <xf numFmtId="0" fontId="5" fillId="0" borderId="49" xfId="0" applyNumberFormat="1" applyFont="1" applyBorder="1" applyAlignment="1">
      <alignment vertical="center"/>
    </xf>
    <xf numFmtId="0" fontId="5" fillId="0" borderId="59" xfId="0" applyNumberFormat="1" applyFont="1" applyBorder="1" applyAlignment="1">
      <alignment vertical="center"/>
    </xf>
    <xf numFmtId="0" fontId="5" fillId="0" borderId="50" xfId="0" applyNumberFormat="1" applyFont="1" applyBorder="1" applyAlignment="1">
      <alignment vertical="center" wrapText="1"/>
    </xf>
    <xf numFmtId="0" fontId="5" fillId="0" borderId="52" xfId="0" applyNumberFormat="1" applyFont="1" applyBorder="1" applyAlignment="1">
      <alignment vertical="center" wrapText="1"/>
    </xf>
    <xf numFmtId="0" fontId="24" fillId="34" borderId="60" xfId="0" applyFont="1" applyFill="1" applyBorder="1" applyAlignment="1">
      <alignment horizontal="center" vertical="center"/>
    </xf>
    <xf numFmtId="0" fontId="24" fillId="34" borderId="61" xfId="0" applyFont="1" applyFill="1" applyBorder="1" applyAlignment="1">
      <alignment horizontal="center" vertical="center"/>
    </xf>
    <xf numFmtId="0" fontId="27" fillId="34" borderId="62" xfId="0" applyFont="1" applyFill="1" applyBorder="1" applyAlignment="1">
      <alignment/>
    </xf>
    <xf numFmtId="0" fontId="24" fillId="34" borderId="42" xfId="0" applyFont="1" applyFill="1" applyBorder="1" applyAlignment="1">
      <alignment horizontal="center"/>
    </xf>
    <xf numFmtId="0" fontId="27" fillId="34" borderId="63" xfId="0" applyFont="1" applyFill="1" applyBorder="1" applyAlignment="1">
      <alignment/>
    </xf>
    <xf numFmtId="0" fontId="27" fillId="34" borderId="64" xfId="0" applyFont="1" applyFill="1" applyBorder="1" applyAlignment="1">
      <alignment/>
    </xf>
    <xf numFmtId="49" fontId="5" fillId="0" borderId="49" xfId="0" applyNumberFormat="1" applyFont="1" applyBorder="1" applyAlignment="1">
      <alignment vertical="center"/>
    </xf>
    <xf numFmtId="49" fontId="5" fillId="0" borderId="59" xfId="0" applyNumberFormat="1" applyFont="1" applyBorder="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49" fontId="4" fillId="0" borderId="48" xfId="0" applyNumberFormat="1" applyFont="1" applyBorder="1" applyAlignment="1">
      <alignment horizontal="center" vertical="center" wrapText="1"/>
    </xf>
    <xf numFmtId="49" fontId="5" fillId="0" borderId="48" xfId="0" applyNumberFormat="1" applyFont="1" applyBorder="1" applyAlignment="1">
      <alignment horizontal="center" vertical="center" wrapText="1"/>
    </xf>
    <xf numFmtId="49" fontId="5" fillId="0" borderId="65" xfId="0" applyNumberFormat="1" applyFont="1" applyBorder="1" applyAlignment="1">
      <alignment horizontal="center" vertical="center" wrapText="1"/>
    </xf>
    <xf numFmtId="49" fontId="4" fillId="0" borderId="56"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2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33" borderId="24" xfId="0" applyFont="1" applyFill="1" applyBorder="1" applyAlignment="1">
      <alignment horizontal="left" vertical="top" wrapText="1"/>
    </xf>
    <xf numFmtId="0" fontId="4" fillId="33" borderId="48"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31" xfId="0" applyFont="1" applyFill="1" applyBorder="1" applyAlignment="1">
      <alignment horizontal="left" vertical="top" wrapText="1"/>
    </xf>
    <xf numFmtId="0" fontId="7" fillId="0" borderId="42" xfId="0" applyFont="1" applyBorder="1" applyAlignment="1">
      <alignment horizontal="left" vertical="top" wrapText="1"/>
    </xf>
    <xf numFmtId="0" fontId="7" fillId="0" borderId="63" xfId="0" applyFont="1" applyBorder="1" applyAlignment="1">
      <alignment horizontal="left" vertical="top" wrapText="1"/>
    </xf>
    <xf numFmtId="0" fontId="7" fillId="0" borderId="64" xfId="0" applyFont="1" applyBorder="1" applyAlignment="1">
      <alignment horizontal="left" vertical="top" wrapText="1"/>
    </xf>
    <xf numFmtId="49" fontId="4" fillId="0" borderId="10"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4" fillId="33" borderId="21"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8" fillId="0" borderId="42" xfId="0" applyFont="1" applyBorder="1" applyAlignment="1">
      <alignment horizontal="left" vertical="top" wrapText="1"/>
    </xf>
    <xf numFmtId="0" fontId="5" fillId="0" borderId="63" xfId="0" applyFont="1" applyBorder="1" applyAlignment="1">
      <alignment horizontal="left" vertical="top" wrapText="1"/>
    </xf>
    <xf numFmtId="0" fontId="5" fillId="0" borderId="64" xfId="0" applyFont="1" applyBorder="1" applyAlignment="1">
      <alignment horizontal="left" vertical="top" wrapText="1"/>
    </xf>
    <xf numFmtId="0" fontId="68" fillId="0" borderId="54" xfId="42" applyBorder="1" applyAlignment="1">
      <alignment horizontal="center" vertical="center" wrapText="1"/>
    </xf>
    <xf numFmtId="0" fontId="23" fillId="0" borderId="66" xfId="0" applyFont="1" applyBorder="1" applyAlignment="1">
      <alignment horizontal="center" vertical="center" wrapText="1"/>
    </xf>
    <xf numFmtId="0" fontId="23" fillId="0" borderId="67" xfId="0" applyFont="1" applyBorder="1" applyAlignment="1">
      <alignment horizontal="center" vertical="center" wrapText="1"/>
    </xf>
    <xf numFmtId="0" fontId="4" fillId="33" borderId="22"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2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7" fillId="0" borderId="16" xfId="0" applyFont="1" applyFill="1" applyBorder="1" applyAlignment="1">
      <alignment vertical="center" wrapText="1"/>
    </xf>
    <xf numFmtId="0" fontId="7" fillId="33" borderId="10" xfId="0" applyFont="1" applyFill="1" applyBorder="1" applyAlignment="1">
      <alignment vertical="center" wrapText="1"/>
    </xf>
    <xf numFmtId="0" fontId="7" fillId="33" borderId="16" xfId="0" applyFont="1" applyFill="1" applyBorder="1" applyAlignment="1">
      <alignment vertical="center" wrapText="1"/>
    </xf>
    <xf numFmtId="0" fontId="8"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5" fillId="0" borderId="10" xfId="0" applyFont="1" applyBorder="1" applyAlignment="1">
      <alignment horizontal="center" vertical="center" wrapText="1"/>
    </xf>
    <xf numFmtId="49" fontId="4" fillId="0" borderId="44" xfId="0" applyNumberFormat="1" applyFont="1" applyBorder="1" applyAlignment="1">
      <alignment horizontal="center" vertical="center" wrapText="1"/>
    </xf>
    <xf numFmtId="49" fontId="5" fillId="0" borderId="44"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0" fontId="24" fillId="34" borderId="42" xfId="0" applyFont="1" applyFill="1" applyBorder="1" applyAlignment="1">
      <alignment horizontal="center" vertical="center"/>
    </xf>
    <xf numFmtId="0" fontId="24" fillId="34" borderId="63" xfId="0" applyFont="1" applyFill="1" applyBorder="1" applyAlignment="1">
      <alignment horizontal="center" vertical="center"/>
    </xf>
    <xf numFmtId="0" fontId="24" fillId="34" borderId="64" xfId="0" applyFont="1" applyFill="1" applyBorder="1" applyAlignment="1">
      <alignment horizontal="center" vertical="center"/>
    </xf>
    <xf numFmtId="0" fontId="8" fillId="0" borderId="22" xfId="0" applyFont="1" applyBorder="1" applyAlignment="1">
      <alignment horizontal="center" vertical="center" wrapText="1"/>
    </xf>
    <xf numFmtId="0" fontId="5"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5" fillId="0" borderId="46" xfId="0" applyFont="1" applyBorder="1" applyAlignment="1">
      <alignment horizontal="center" vertical="center" wrapText="1"/>
    </xf>
    <xf numFmtId="0" fontId="8" fillId="0" borderId="14" xfId="0" applyFont="1" applyBorder="1" applyAlignment="1">
      <alignment horizontal="center" vertical="center" wrapText="1"/>
    </xf>
    <xf numFmtId="0" fontId="5" fillId="0" borderId="56" xfId="0" applyFont="1" applyBorder="1" applyAlignment="1">
      <alignment horizontal="center" vertical="center" wrapText="1"/>
    </xf>
    <xf numFmtId="0" fontId="6" fillId="33" borderId="19" xfId="0" applyFont="1" applyFill="1" applyBorder="1" applyAlignment="1">
      <alignment horizontal="left" vertical="center" wrapText="1"/>
    </xf>
    <xf numFmtId="0" fontId="6" fillId="33" borderId="68" xfId="0" applyFont="1" applyFill="1" applyBorder="1" applyAlignment="1">
      <alignment horizontal="left" vertical="center" wrapText="1"/>
    </xf>
    <xf numFmtId="0" fontId="9" fillId="0" borderId="10" xfId="0" applyFont="1" applyBorder="1" applyAlignment="1">
      <alignment horizontal="center" vertical="center" wrapText="1"/>
    </xf>
    <xf numFmtId="0" fontId="8" fillId="0" borderId="24" xfId="0" applyFont="1" applyBorder="1" applyAlignment="1">
      <alignment horizontal="left" wrapText="1" indent="6"/>
    </xf>
    <xf numFmtId="0" fontId="5" fillId="0" borderId="48" xfId="0" applyFont="1" applyBorder="1" applyAlignment="1">
      <alignment horizontal="left" wrapText="1" indent="6"/>
    </xf>
    <xf numFmtId="0" fontId="5" fillId="0" borderId="0" xfId="0" applyFont="1" applyBorder="1" applyAlignment="1">
      <alignment horizontal="left" wrapText="1" indent="6"/>
    </xf>
    <xf numFmtId="0" fontId="5" fillId="0" borderId="31" xfId="0" applyFont="1" applyBorder="1" applyAlignment="1">
      <alignment horizontal="left" wrapText="1" indent="6"/>
    </xf>
    <xf numFmtId="0" fontId="13" fillId="39" borderId="69" xfId="0" applyFont="1" applyFill="1" applyBorder="1" applyAlignment="1">
      <alignment horizontal="center" vertical="center"/>
    </xf>
    <xf numFmtId="0" fontId="13" fillId="39" borderId="70" xfId="0" applyFont="1" applyFill="1" applyBorder="1" applyAlignment="1">
      <alignment horizontal="center" vertical="center"/>
    </xf>
    <xf numFmtId="0" fontId="13" fillId="39" borderId="71" xfId="0" applyFont="1" applyFill="1" applyBorder="1" applyAlignment="1">
      <alignment horizontal="center" vertical="center"/>
    </xf>
    <xf numFmtId="49" fontId="4" fillId="0" borderId="42" xfId="0" applyNumberFormat="1" applyFont="1" applyBorder="1" applyAlignment="1">
      <alignment horizontal="center" vertical="center" wrapText="1"/>
    </xf>
    <xf numFmtId="49" fontId="5" fillId="0" borderId="63" xfId="0" applyNumberFormat="1" applyFont="1" applyBorder="1" applyAlignment="1">
      <alignment horizontal="center" vertical="center" wrapText="1"/>
    </xf>
    <xf numFmtId="49" fontId="5" fillId="0" borderId="64" xfId="0" applyNumberFormat="1" applyFont="1" applyBorder="1" applyAlignment="1">
      <alignment horizontal="center" vertical="center" wrapText="1"/>
    </xf>
    <xf numFmtId="0" fontId="12" fillId="40" borderId="27" xfId="0" applyFont="1" applyFill="1" applyBorder="1" applyAlignment="1">
      <alignment horizontal="center" wrapText="1"/>
    </xf>
    <xf numFmtId="0" fontId="12" fillId="40" borderId="0" xfId="0" applyFont="1" applyFill="1" applyBorder="1" applyAlignment="1">
      <alignment horizontal="center" wrapText="1"/>
    </xf>
    <xf numFmtId="0" fontId="12" fillId="40" borderId="31" xfId="0" applyFont="1" applyFill="1" applyBorder="1" applyAlignment="1">
      <alignment horizontal="center" wrapText="1"/>
    </xf>
    <xf numFmtId="0" fontId="12" fillId="40" borderId="28" xfId="0" applyFont="1" applyFill="1" applyBorder="1" applyAlignment="1">
      <alignment horizontal="center" wrapText="1"/>
    </xf>
    <xf numFmtId="0" fontId="10" fillId="40" borderId="40" xfId="0" applyFont="1" applyFill="1" applyBorder="1" applyAlignment="1">
      <alignment horizontal="center" wrapText="1"/>
    </xf>
    <xf numFmtId="0" fontId="10" fillId="40" borderId="41" xfId="0" applyFont="1" applyFill="1" applyBorder="1" applyAlignment="1">
      <alignment horizontal="center" wrapText="1"/>
    </xf>
    <xf numFmtId="0" fontId="4" fillId="33" borderId="25" xfId="0" applyFont="1" applyFill="1" applyBorder="1" applyAlignment="1">
      <alignment horizontal="left" vertical="center" wrapText="1"/>
    </xf>
    <xf numFmtId="0" fontId="4" fillId="33" borderId="61" xfId="0" applyFont="1" applyFill="1" applyBorder="1" applyAlignment="1">
      <alignment horizontal="left" vertical="center" wrapText="1"/>
    </xf>
    <xf numFmtId="0" fontId="4" fillId="33" borderId="21" xfId="0" applyFont="1" applyFill="1" applyBorder="1" applyAlignment="1">
      <alignment vertical="center" wrapText="1"/>
    </xf>
    <xf numFmtId="0" fontId="7" fillId="33" borderId="10" xfId="0" applyFont="1" applyFill="1" applyBorder="1" applyAlignment="1">
      <alignment vertical="center"/>
    </xf>
    <xf numFmtId="0" fontId="7" fillId="33" borderId="16" xfId="0" applyFont="1" applyFill="1" applyBorder="1" applyAlignment="1">
      <alignment vertical="center"/>
    </xf>
    <xf numFmtId="0" fontId="8" fillId="0" borderId="21" xfId="0" applyFont="1" applyBorder="1" applyAlignment="1">
      <alignment horizontal="left" wrapText="1" indent="4"/>
    </xf>
    <xf numFmtId="0" fontId="5" fillId="0" borderId="10" xfId="0" applyFont="1" applyBorder="1" applyAlignment="1">
      <alignment horizontal="left" wrapText="1" indent="4"/>
    </xf>
    <xf numFmtId="0" fontId="5" fillId="0" borderId="16" xfId="0" applyFont="1" applyBorder="1" applyAlignment="1">
      <alignment horizontal="left" wrapText="1" indent="4"/>
    </xf>
    <xf numFmtId="0" fontId="8" fillId="0" borderId="21" xfId="0" applyFont="1" applyBorder="1" applyAlignment="1">
      <alignment horizontal="center" wrapText="1"/>
    </xf>
    <xf numFmtId="0" fontId="5" fillId="0" borderId="10" xfId="0" applyFont="1" applyBorder="1" applyAlignment="1">
      <alignment horizontal="center" wrapText="1"/>
    </xf>
    <xf numFmtId="0" fontId="8" fillId="0" borderId="23" xfId="0" applyFont="1" applyBorder="1" applyAlignment="1">
      <alignment horizontal="left" wrapText="1" indent="4"/>
    </xf>
    <xf numFmtId="0" fontId="5" fillId="0" borderId="50" xfId="0" applyFont="1" applyBorder="1" applyAlignment="1">
      <alignment horizontal="left" wrapText="1" indent="4"/>
    </xf>
    <xf numFmtId="0" fontId="5" fillId="0" borderId="52" xfId="0" applyFont="1" applyBorder="1" applyAlignment="1">
      <alignment horizontal="left" wrapText="1" indent="4"/>
    </xf>
    <xf numFmtId="0" fontId="8" fillId="0" borderId="50" xfId="0" applyFont="1" applyBorder="1" applyAlignment="1">
      <alignment horizontal="center" wrapText="1"/>
    </xf>
    <xf numFmtId="0" fontId="5" fillId="0" borderId="56" xfId="0" applyFont="1" applyBorder="1" applyAlignment="1">
      <alignment wrapText="1"/>
    </xf>
    <xf numFmtId="0" fontId="2" fillId="34" borderId="32"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8" fillId="0" borderId="10" xfId="0" applyFont="1" applyBorder="1" applyAlignment="1">
      <alignment horizontal="center" wrapText="1"/>
    </xf>
    <xf numFmtId="0" fontId="5" fillId="0" borderId="16" xfId="0" applyFont="1" applyBorder="1" applyAlignment="1">
      <alignment horizontal="center" wrapText="1"/>
    </xf>
    <xf numFmtId="49" fontId="4" fillId="0" borderId="15" xfId="0" applyNumberFormat="1" applyFont="1" applyBorder="1" applyAlignment="1">
      <alignment horizontal="center" vertical="center" wrapText="1"/>
    </xf>
    <xf numFmtId="0" fontId="5" fillId="0" borderId="49" xfId="0" applyNumberFormat="1" applyFont="1" applyBorder="1" applyAlignment="1">
      <alignment horizontal="center" vertical="center" wrapText="1"/>
    </xf>
    <xf numFmtId="0" fontId="5" fillId="0" borderId="59" xfId="0" applyNumberFormat="1" applyFont="1" applyBorder="1" applyAlignment="1">
      <alignment horizontal="center" vertical="center" wrapText="1"/>
    </xf>
    <xf numFmtId="0" fontId="7" fillId="0" borderId="42" xfId="0" applyFont="1" applyBorder="1" applyAlignment="1">
      <alignment horizontal="center" vertical="center" wrapText="1"/>
    </xf>
    <xf numFmtId="0" fontId="4" fillId="33" borderId="23" xfId="0" applyFont="1" applyFill="1" applyBorder="1" applyAlignment="1">
      <alignment horizontal="left" vertical="center" wrapText="1"/>
    </xf>
    <xf numFmtId="0" fontId="4" fillId="33" borderId="50"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2" fillId="34" borderId="33" xfId="0" applyFont="1" applyFill="1" applyBorder="1" applyAlignment="1">
      <alignment horizontal="center" vertical="center" wrapText="1"/>
    </xf>
    <xf numFmtId="0" fontId="2" fillId="34" borderId="16" xfId="0" applyFont="1" applyFill="1" applyBorder="1" applyAlignment="1">
      <alignment horizontal="center" vertical="center" wrapText="1"/>
    </xf>
    <xf numFmtId="49" fontId="4" fillId="0" borderId="55" xfId="0" applyNumberFormat="1" applyFont="1" applyBorder="1" applyAlignment="1">
      <alignment horizontal="center" vertical="center" wrapText="1"/>
    </xf>
    <xf numFmtId="0" fontId="5" fillId="0" borderId="72" xfId="0" applyNumberFormat="1" applyFont="1" applyBorder="1" applyAlignment="1">
      <alignment vertical="center" wrapText="1"/>
    </xf>
    <xf numFmtId="0" fontId="5" fillId="0" borderId="73" xfId="0" applyNumberFormat="1" applyFont="1" applyBorder="1" applyAlignment="1">
      <alignment vertical="center" wrapText="1"/>
    </xf>
    <xf numFmtId="0" fontId="2" fillId="34" borderId="74" xfId="0" applyFont="1" applyFill="1" applyBorder="1" applyAlignment="1">
      <alignment horizontal="center" vertical="center" wrapText="1"/>
    </xf>
    <xf numFmtId="0" fontId="8" fillId="34" borderId="44" xfId="0" applyFont="1" applyFill="1" applyBorder="1" applyAlignment="1">
      <alignment horizontal="center" vertical="center" wrapText="1"/>
    </xf>
    <xf numFmtId="0" fontId="5" fillId="0" borderId="49" xfId="0" applyNumberFormat="1" applyFont="1" applyBorder="1" applyAlignment="1">
      <alignment vertical="center" wrapText="1"/>
    </xf>
    <xf numFmtId="0" fontId="5" fillId="0" borderId="59" xfId="0" applyNumberFormat="1" applyFont="1" applyBorder="1" applyAlignment="1">
      <alignment vertical="center" wrapText="1"/>
    </xf>
    <xf numFmtId="0" fontId="24" fillId="34" borderId="25" xfId="0" applyFont="1" applyFill="1" applyBorder="1" applyAlignment="1">
      <alignment horizontal="center" vertical="center"/>
    </xf>
    <xf numFmtId="0" fontId="24" fillId="34" borderId="62" xfId="0" applyFont="1" applyFill="1" applyBorder="1" applyAlignment="1">
      <alignment horizontal="center" vertical="center"/>
    </xf>
    <xf numFmtId="0" fontId="24" fillId="34" borderId="28" xfId="0" applyFont="1" applyFill="1" applyBorder="1" applyAlignment="1">
      <alignment horizontal="center"/>
    </xf>
    <xf numFmtId="0" fontId="24" fillId="34" borderId="40" xfId="0" applyFont="1" applyFill="1" applyBorder="1" applyAlignment="1">
      <alignment horizontal="center"/>
    </xf>
    <xf numFmtId="0" fontId="24" fillId="34" borderId="41"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7">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235</xdr:row>
      <xdr:rowOff>200025</xdr:rowOff>
    </xdr:from>
    <xdr:ext cx="7477125" cy="704850"/>
    <xdr:sp>
      <xdr:nvSpPr>
        <xdr:cNvPr id="1" name="Rectangle 157"/>
        <xdr:cNvSpPr>
          <a:spLocks/>
        </xdr:cNvSpPr>
      </xdr:nvSpPr>
      <xdr:spPr>
        <a:xfrm>
          <a:off x="14925675" y="63988950"/>
          <a:ext cx="7477125" cy="7048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Корректировки на сумму разниц, образовавшихся при пересчете по состоянию на 31.12.2017 г. активов и обязательств в эквиваленте, можно показать в дополнительной </a:t>
          </a:r>
          <a:r>
            <a:rPr lang="en-US" cap="none" sz="1000" b="1" i="0" u="none" baseline="0">
              <a:solidFill>
                <a:srgbClr val="0000FF"/>
              </a:solidFill>
            </a:rPr>
            <a:t>строке 031</a:t>
          </a:r>
          <a:r>
            <a:rPr lang="en-US" cap="none" sz="1000" b="0" i="0" u="none" baseline="0">
              <a:solidFill>
                <a:srgbClr val="000000"/>
              </a:solidFill>
            </a:rPr>
            <a:t>. Для отображения дополнительной </a:t>
          </a:r>
          <a:r>
            <a:rPr lang="en-US" cap="none" sz="1000" b="1" i="0" u="none" baseline="0">
              <a:solidFill>
                <a:srgbClr val="0000FF"/>
              </a:solidFill>
            </a:rPr>
            <a:t>строки 031</a:t>
          </a:r>
          <a:r>
            <a:rPr lang="en-US" cap="none" sz="1000" b="0" i="0" u="none" baseline="0">
              <a:solidFill>
                <a:srgbClr val="0000FF"/>
              </a:solidFill>
            </a:rPr>
            <a:t> </a:t>
          </a:r>
          <a:r>
            <a:rPr lang="en-US" cap="none" sz="1000" b="0" i="0" u="none" baseline="0">
              <a:solidFill>
                <a:srgbClr val="000000"/>
              </a:solidFill>
            </a:rPr>
            <a:t>поставьте знак "</a:t>
          </a:r>
          <a:r>
            <a:rPr lang="en-US" cap="none" sz="1000" b="0" i="0" u="none" baseline="0">
              <a:solidFill>
                <a:srgbClr val="000000"/>
              </a:solidFill>
            </a:rPr>
            <a:t>v" </a:t>
          </a:r>
          <a:r>
            <a:rPr lang="en-US" cap="none" sz="1000" b="0" i="0" u="none" baseline="0">
              <a:solidFill>
                <a:srgbClr val="000000"/>
              </a:solidFill>
            </a:rPr>
            <a:t>здесь.</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20&#1082;&#1074;&#1072;&#1088;&#1090;&#1072;&#1083;%202020\&#1041;&#1072;&#1083;&#1072;&#1085;&#1089;%204%20&#1082;&#1074;.%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екомендации"/>
      <sheetName val="Баланс"/>
      <sheetName val="Прил.2"/>
      <sheetName val="Прил.3"/>
      <sheetName val="Прил.4"/>
      <sheetName val="Прил.5"/>
      <sheetName val="Чистые активы"/>
      <sheetName val="Анализ фин.сост."/>
      <sheetName val="Анализ разд. I и II"/>
      <sheetName val="Анализ разд. III-V"/>
      <sheetName val="Рентабельность"/>
      <sheetName val="Пояснительная записка"/>
      <sheetName val="Норм.коэффиц."/>
      <sheetName val="Увязки внутри форм"/>
      <sheetName val="Лист1"/>
      <sheetName val="Увязки межд.форм."/>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co.by/"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2"/>
  <sheetViews>
    <sheetView showGridLines="0" tabSelected="1" view="pageBreakPreview" zoomScale="110" zoomScaleNormal="90" zoomScaleSheetLayoutView="110" workbookViewId="0" topLeftCell="A85">
      <selection activeCell="F78" sqref="F78"/>
    </sheetView>
  </sheetViews>
  <sheetFormatPr defaultColWidth="9.00390625" defaultRowHeight="12.75"/>
  <cols>
    <col min="1" max="1" width="78.75390625" style="39" customWidth="1"/>
    <col min="2" max="2" width="14.75390625" style="39" customWidth="1"/>
    <col min="3" max="4" width="18.75390625" style="39" customWidth="1"/>
    <col min="5" max="5" width="14.375" style="39" customWidth="1"/>
    <col min="6" max="6" width="11.125" style="39" customWidth="1"/>
    <col min="7" max="7" width="9.75390625" style="39" customWidth="1"/>
    <col min="8" max="8" width="10.375" style="39" customWidth="1"/>
    <col min="9" max="9" width="10.125" style="39" customWidth="1"/>
    <col min="10" max="16384" width="9.125" style="39" customWidth="1"/>
  </cols>
  <sheetData>
    <row r="1" spans="1:4" ht="27" customHeight="1" thickBot="1" thickTop="1">
      <c r="A1" s="343" t="s">
        <v>229</v>
      </c>
      <c r="B1" s="344"/>
      <c r="C1" s="344"/>
      <c r="D1" s="345"/>
    </row>
    <row r="2" spans="1:4" ht="23.25" customHeight="1" thickBot="1">
      <c r="A2" s="23" t="s">
        <v>124</v>
      </c>
      <c r="B2" s="346" t="s">
        <v>230</v>
      </c>
      <c r="C2" s="347"/>
      <c r="D2" s="348"/>
    </row>
    <row r="3" spans="1:4" ht="22.5" customHeight="1" thickBot="1">
      <c r="A3" s="24" t="s">
        <v>113</v>
      </c>
      <c r="B3" s="346" t="s">
        <v>244</v>
      </c>
      <c r="C3" s="347"/>
      <c r="D3" s="348"/>
    </row>
    <row r="4" spans="1:4" ht="18.75">
      <c r="A4" s="349" t="s">
        <v>152</v>
      </c>
      <c r="B4" s="350"/>
      <c r="C4" s="350"/>
      <c r="D4" s="351"/>
    </row>
    <row r="5" spans="1:4" ht="19.5" thickBot="1">
      <c r="A5" s="352" t="s">
        <v>231</v>
      </c>
      <c r="B5" s="353"/>
      <c r="C5" s="353"/>
      <c r="D5" s="354"/>
    </row>
    <row r="6" spans="1:4" ht="24" customHeight="1" thickBot="1">
      <c r="A6" s="37" t="s">
        <v>154</v>
      </c>
      <c r="B6" s="2">
        <v>0</v>
      </c>
      <c r="C6" s="336" t="s">
        <v>153</v>
      </c>
      <c r="D6" s="337"/>
    </row>
    <row r="7" spans="1:4" ht="31.5">
      <c r="A7" s="25" t="s">
        <v>125</v>
      </c>
      <c r="B7" s="320" t="s">
        <v>126</v>
      </c>
      <c r="C7" s="323"/>
      <c r="D7" s="13" t="s">
        <v>127</v>
      </c>
    </row>
    <row r="8" spans="1:4" ht="15.75">
      <c r="A8" s="26" t="s">
        <v>131</v>
      </c>
      <c r="B8" s="320">
        <v>0</v>
      </c>
      <c r="C8" s="323"/>
      <c r="D8" s="13">
        <v>0</v>
      </c>
    </row>
    <row r="9" spans="1:4" ht="15.75">
      <c r="A9" s="26" t="s">
        <v>132</v>
      </c>
      <c r="B9" s="320">
        <v>0</v>
      </c>
      <c r="C9" s="323"/>
      <c r="D9" s="77">
        <v>0</v>
      </c>
    </row>
    <row r="10" spans="1:4" ht="20.25">
      <c r="A10" s="27" t="s">
        <v>110</v>
      </c>
      <c r="B10" s="338" t="s">
        <v>109</v>
      </c>
      <c r="C10" s="338"/>
      <c r="D10" s="14" t="s">
        <v>109</v>
      </c>
    </row>
    <row r="11" spans="1:4" ht="15.75">
      <c r="A11" s="28" t="s">
        <v>128</v>
      </c>
      <c r="B11" s="320">
        <v>0</v>
      </c>
      <c r="C11" s="323"/>
      <c r="D11" s="77">
        <v>0</v>
      </c>
    </row>
    <row r="12" spans="1:4" ht="15.75">
      <c r="A12" s="28" t="s">
        <v>129</v>
      </c>
      <c r="B12" s="320">
        <v>0</v>
      </c>
      <c r="C12" s="323"/>
      <c r="D12" s="13">
        <v>0</v>
      </c>
    </row>
    <row r="13" spans="1:4" ht="15.75">
      <c r="A13" s="29" t="s">
        <v>130</v>
      </c>
      <c r="B13" s="298">
        <v>0</v>
      </c>
      <c r="C13" s="331"/>
      <c r="D13" s="15">
        <v>0</v>
      </c>
    </row>
    <row r="14" spans="1:4" ht="21.75" customHeight="1">
      <c r="A14" s="357" t="s">
        <v>157</v>
      </c>
      <c r="B14" s="358"/>
      <c r="C14" s="358"/>
      <c r="D14" s="359"/>
    </row>
    <row r="15" spans="1:4" ht="31.5" customHeight="1">
      <c r="A15" s="30" t="s">
        <v>158</v>
      </c>
      <c r="B15" s="5" t="s">
        <v>117</v>
      </c>
      <c r="C15" s="5" t="s">
        <v>133</v>
      </c>
      <c r="D15" s="16" t="s">
        <v>134</v>
      </c>
    </row>
    <row r="16" spans="1:4" ht="15.75">
      <c r="A16" s="30" t="s">
        <v>160</v>
      </c>
      <c r="B16" s="5" t="s">
        <v>159</v>
      </c>
      <c r="C16" s="5">
        <v>57</v>
      </c>
      <c r="D16" s="243">
        <v>57</v>
      </c>
    </row>
    <row r="17" spans="1:4" ht="15.75">
      <c r="A17" s="31" t="s">
        <v>18</v>
      </c>
      <c r="B17" s="5" t="s">
        <v>159</v>
      </c>
      <c r="C17" s="5">
        <v>1</v>
      </c>
      <c r="D17" s="243">
        <v>1</v>
      </c>
    </row>
    <row r="18" spans="1:4" ht="15.75">
      <c r="A18" s="31" t="s">
        <v>104</v>
      </c>
      <c r="B18" s="5" t="s">
        <v>159</v>
      </c>
      <c r="C18" s="5">
        <v>0</v>
      </c>
      <c r="D18" s="243">
        <v>0</v>
      </c>
    </row>
    <row r="19" spans="1:4" ht="15.75">
      <c r="A19" s="31" t="s">
        <v>19</v>
      </c>
      <c r="B19" s="5" t="s">
        <v>159</v>
      </c>
      <c r="C19" s="5">
        <v>56</v>
      </c>
      <c r="D19" s="243">
        <v>56</v>
      </c>
    </row>
    <row r="20" spans="1:4" ht="15.75">
      <c r="A20" s="31" t="s">
        <v>104</v>
      </c>
      <c r="B20" s="5" t="s">
        <v>159</v>
      </c>
      <c r="C20" s="5">
        <v>0</v>
      </c>
      <c r="D20" s="243">
        <v>0</v>
      </c>
    </row>
    <row r="21" spans="1:4" ht="31.5">
      <c r="A21" s="32" t="s">
        <v>136</v>
      </c>
      <c r="B21" s="5" t="s">
        <v>21</v>
      </c>
      <c r="C21" s="1">
        <v>1.57</v>
      </c>
      <c r="D21" s="17">
        <v>5.55</v>
      </c>
    </row>
    <row r="22" spans="1:4" ht="20.25" customHeight="1">
      <c r="A22" s="32" t="s">
        <v>137</v>
      </c>
      <c r="B22" s="5" t="s">
        <v>21</v>
      </c>
      <c r="C22" s="1">
        <v>1.56</v>
      </c>
      <c r="D22" s="17">
        <v>12.7</v>
      </c>
    </row>
    <row r="23" spans="1:4" ht="31.5">
      <c r="A23" s="32" t="s">
        <v>138</v>
      </c>
      <c r="B23" s="5" t="s">
        <v>135</v>
      </c>
      <c r="C23" s="78">
        <v>0.0006033</v>
      </c>
      <c r="D23" s="79">
        <v>0.002134</v>
      </c>
    </row>
    <row r="24" spans="1:4" ht="31.5">
      <c r="A24" s="32" t="s">
        <v>161</v>
      </c>
      <c r="B24" s="5" t="s">
        <v>135</v>
      </c>
      <c r="C24" s="1"/>
      <c r="D24" s="17"/>
    </row>
    <row r="25" spans="1:4" ht="31.5">
      <c r="A25" s="32" t="s">
        <v>162</v>
      </c>
      <c r="B25" s="5" t="s">
        <v>135</v>
      </c>
      <c r="C25" s="1"/>
      <c r="D25" s="17"/>
    </row>
    <row r="26" spans="1:4" ht="31.5">
      <c r="A26" s="32" t="s">
        <v>139</v>
      </c>
      <c r="B26" s="5" t="s">
        <v>135</v>
      </c>
      <c r="C26" s="78">
        <v>0.0006033</v>
      </c>
      <c r="D26" s="79">
        <v>0.002134</v>
      </c>
    </row>
    <row r="27" spans="1:4" ht="31.5">
      <c r="A27" s="32" t="s">
        <v>163</v>
      </c>
      <c r="B27" s="5" t="s">
        <v>135</v>
      </c>
      <c r="C27" s="1">
        <v>0</v>
      </c>
      <c r="D27" s="17">
        <v>0</v>
      </c>
    </row>
    <row r="28" spans="1:4" ht="31.5">
      <c r="A28" s="32" t="s">
        <v>164</v>
      </c>
      <c r="B28" s="5" t="s">
        <v>135</v>
      </c>
      <c r="C28" s="1">
        <v>0</v>
      </c>
      <c r="D28" s="17">
        <v>0</v>
      </c>
    </row>
    <row r="29" spans="1:4" ht="31.5">
      <c r="A29" s="32" t="s">
        <v>140</v>
      </c>
      <c r="B29" s="5" t="s">
        <v>144</v>
      </c>
      <c r="C29" s="6" t="s">
        <v>232</v>
      </c>
      <c r="D29" s="18" t="s">
        <v>155</v>
      </c>
    </row>
    <row r="30" spans="1:4" ht="27.75" customHeight="1">
      <c r="A30" s="32" t="s">
        <v>141</v>
      </c>
      <c r="B30" s="5" t="s">
        <v>145</v>
      </c>
      <c r="C30" s="6" t="s">
        <v>233</v>
      </c>
      <c r="D30" s="18" t="s">
        <v>155</v>
      </c>
    </row>
    <row r="31" spans="1:4" ht="27.75" customHeight="1">
      <c r="A31" s="32" t="s">
        <v>142</v>
      </c>
      <c r="B31" s="5" t="s">
        <v>145</v>
      </c>
      <c r="C31" s="6" t="s">
        <v>234</v>
      </c>
      <c r="D31" s="18" t="s">
        <v>155</v>
      </c>
    </row>
    <row r="32" spans="1:4" ht="16.5" thickBot="1">
      <c r="A32" s="33" t="s">
        <v>20</v>
      </c>
      <c r="B32" s="7" t="s">
        <v>135</v>
      </c>
      <c r="C32" s="80">
        <v>1.17</v>
      </c>
      <c r="D32" s="81">
        <v>1.17</v>
      </c>
    </row>
    <row r="33" spans="1:4" ht="16.5" thickBot="1">
      <c r="A33" s="34" t="s">
        <v>143</v>
      </c>
      <c r="B33" s="8" t="s">
        <v>22</v>
      </c>
      <c r="C33" s="82">
        <v>0</v>
      </c>
      <c r="D33" s="83">
        <v>0</v>
      </c>
    </row>
    <row r="34" spans="1:4" ht="15.75">
      <c r="A34" s="339" t="s">
        <v>110</v>
      </c>
      <c r="B34" s="340"/>
      <c r="C34" s="341"/>
      <c r="D34" s="342"/>
    </row>
    <row r="35" spans="1:4" ht="15.75">
      <c r="A35" s="360" t="s">
        <v>105</v>
      </c>
      <c r="B35" s="361"/>
      <c r="C35" s="361"/>
      <c r="D35" s="362"/>
    </row>
    <row r="36" spans="1:4" ht="57.75" customHeight="1">
      <c r="A36" s="35" t="s">
        <v>106</v>
      </c>
      <c r="B36" s="332" t="s">
        <v>111</v>
      </c>
      <c r="C36" s="333"/>
      <c r="D36" s="19" t="s">
        <v>107</v>
      </c>
    </row>
    <row r="37" spans="1:4" ht="15.75">
      <c r="A37" s="25"/>
      <c r="B37" s="334">
        <v>0</v>
      </c>
      <c r="C37" s="335"/>
      <c r="D37" s="20"/>
    </row>
    <row r="38" spans="1:4" ht="15.75" hidden="1">
      <c r="A38" s="25"/>
      <c r="B38" s="334">
        <v>0</v>
      </c>
      <c r="C38" s="335"/>
      <c r="D38" s="20"/>
    </row>
    <row r="39" spans="1:4" ht="15.75" hidden="1">
      <c r="A39" s="25"/>
      <c r="B39" s="334">
        <v>0</v>
      </c>
      <c r="C39" s="335"/>
      <c r="D39" s="20"/>
    </row>
    <row r="40" spans="1:4" ht="15.75" hidden="1">
      <c r="A40" s="25"/>
      <c r="B40" s="334">
        <v>0</v>
      </c>
      <c r="C40" s="335"/>
      <c r="D40" s="20"/>
    </row>
    <row r="41" spans="1:4" ht="15.75" hidden="1">
      <c r="A41" s="25"/>
      <c r="B41" s="334">
        <v>0</v>
      </c>
      <c r="C41" s="335"/>
      <c r="D41" s="20"/>
    </row>
    <row r="42" spans="1:4" ht="15.75" hidden="1">
      <c r="A42" s="25"/>
      <c r="B42" s="334">
        <v>0</v>
      </c>
      <c r="C42" s="335"/>
      <c r="D42" s="20"/>
    </row>
    <row r="43" spans="1:4" ht="15.75" hidden="1">
      <c r="A43" s="36"/>
      <c r="B43" s="368">
        <v>0</v>
      </c>
      <c r="C43" s="369"/>
      <c r="D43" s="21"/>
    </row>
    <row r="44" spans="1:4" ht="15.75" hidden="1">
      <c r="A44" s="36"/>
      <c r="B44" s="368">
        <v>0</v>
      </c>
      <c r="C44" s="369"/>
      <c r="D44" s="21"/>
    </row>
    <row r="45" spans="1:4" ht="15.75">
      <c r="A45" s="365" t="s">
        <v>108</v>
      </c>
      <c r="B45" s="366"/>
      <c r="C45" s="366"/>
      <c r="D45" s="367"/>
    </row>
    <row r="46" spans="1:4" ht="15.75">
      <c r="A46" s="363" t="s">
        <v>106</v>
      </c>
      <c r="B46" s="364"/>
      <c r="C46" s="372" t="s">
        <v>111</v>
      </c>
      <c r="D46" s="373"/>
    </row>
    <row r="47" spans="1:4" ht="15.75">
      <c r="A47" s="322"/>
      <c r="B47" s="323"/>
      <c r="C47" s="320">
        <v>0</v>
      </c>
      <c r="D47" s="321"/>
    </row>
    <row r="48" spans="1:4" ht="15.75" hidden="1">
      <c r="A48" s="322"/>
      <c r="B48" s="323"/>
      <c r="C48" s="320">
        <v>0</v>
      </c>
      <c r="D48" s="321"/>
    </row>
    <row r="49" spans="1:4" ht="15.75" hidden="1">
      <c r="A49" s="322"/>
      <c r="B49" s="323"/>
      <c r="C49" s="320">
        <v>0</v>
      </c>
      <c r="D49" s="321"/>
    </row>
    <row r="50" spans="1:4" ht="15.75" hidden="1">
      <c r="A50" s="322"/>
      <c r="B50" s="323"/>
      <c r="C50" s="320">
        <v>0</v>
      </c>
      <c r="D50" s="321"/>
    </row>
    <row r="51" spans="1:4" ht="15.75" hidden="1">
      <c r="A51" s="322"/>
      <c r="B51" s="323"/>
      <c r="C51" s="320">
        <v>0</v>
      </c>
      <c r="D51" s="321"/>
    </row>
    <row r="52" spans="1:4" ht="15.75" hidden="1">
      <c r="A52" s="322"/>
      <c r="B52" s="323"/>
      <c r="C52" s="320">
        <v>0</v>
      </c>
      <c r="D52" s="321"/>
    </row>
    <row r="53" spans="1:4" ht="15.75" hidden="1">
      <c r="A53" s="322"/>
      <c r="B53" s="323"/>
      <c r="C53" s="320">
        <v>0</v>
      </c>
      <c r="D53" s="321"/>
    </row>
    <row r="54" spans="1:4" ht="15.75" hidden="1">
      <c r="A54" s="330"/>
      <c r="B54" s="331"/>
      <c r="C54" s="298">
        <v>0</v>
      </c>
      <c r="D54" s="299"/>
    </row>
    <row r="55" spans="1:4" ht="16.5" customHeight="1">
      <c r="A55" s="378" t="s">
        <v>165</v>
      </c>
      <c r="B55" s="379"/>
      <c r="C55" s="379"/>
      <c r="D55" s="380"/>
    </row>
    <row r="56" spans="1:4" ht="31.5">
      <c r="A56" s="25" t="s">
        <v>158</v>
      </c>
      <c r="B56" s="4" t="s">
        <v>117</v>
      </c>
      <c r="C56" s="3" t="s">
        <v>133</v>
      </c>
      <c r="D56" s="22" t="s">
        <v>134</v>
      </c>
    </row>
    <row r="57" spans="1:4" ht="15.75">
      <c r="A57" s="244" t="s">
        <v>166</v>
      </c>
      <c r="B57" s="9" t="s">
        <v>21</v>
      </c>
      <c r="C57" s="3">
        <v>5631</v>
      </c>
      <c r="D57" s="13">
        <v>4455</v>
      </c>
    </row>
    <row r="58" spans="1:4" ht="31.5">
      <c r="A58" s="244" t="s">
        <v>167</v>
      </c>
      <c r="B58" s="9" t="s">
        <v>21</v>
      </c>
      <c r="C58" s="3">
        <v>5508</v>
      </c>
      <c r="D58" s="13">
        <v>4309</v>
      </c>
    </row>
    <row r="59" spans="1:4" ht="31.5">
      <c r="A59" s="244" t="s">
        <v>168</v>
      </c>
      <c r="B59" s="9" t="s">
        <v>21</v>
      </c>
      <c r="C59" s="3">
        <v>33</v>
      </c>
      <c r="D59" s="13">
        <v>32</v>
      </c>
    </row>
    <row r="60" spans="1:4" ht="31.5">
      <c r="A60" s="244" t="s">
        <v>169</v>
      </c>
      <c r="B60" s="9" t="s">
        <v>21</v>
      </c>
      <c r="C60" s="3">
        <v>123</v>
      </c>
      <c r="D60" s="13">
        <v>146</v>
      </c>
    </row>
    <row r="61" spans="1:4" ht="15.75">
      <c r="A61" s="244" t="s">
        <v>170</v>
      </c>
      <c r="B61" s="9" t="s">
        <v>21</v>
      </c>
      <c r="C61" s="3">
        <v>-89</v>
      </c>
      <c r="D61" s="13">
        <v>-116</v>
      </c>
    </row>
    <row r="62" spans="1:4" ht="15.75">
      <c r="A62" s="244" t="s">
        <v>171</v>
      </c>
      <c r="B62" s="9" t="s">
        <v>21</v>
      </c>
      <c r="C62" s="3">
        <v>-1</v>
      </c>
      <c r="D62" s="13">
        <v>2</v>
      </c>
    </row>
    <row r="63" spans="1:4" ht="63">
      <c r="A63" s="244" t="s">
        <v>172</v>
      </c>
      <c r="B63" s="9" t="s">
        <v>21</v>
      </c>
      <c r="C63" s="3">
        <v>25</v>
      </c>
      <c r="D63" s="13">
        <v>24</v>
      </c>
    </row>
    <row r="64" spans="1:4" ht="15.75">
      <c r="A64" s="244" t="s">
        <v>173</v>
      </c>
      <c r="B64" s="9" t="s">
        <v>21</v>
      </c>
      <c r="C64" s="3">
        <v>8</v>
      </c>
      <c r="D64" s="13">
        <v>8</v>
      </c>
    </row>
    <row r="65" spans="1:4" ht="15.75">
      <c r="A65" s="244" t="s">
        <v>34</v>
      </c>
      <c r="B65" s="9" t="s">
        <v>21</v>
      </c>
      <c r="C65" s="3">
        <v>-1225</v>
      </c>
      <c r="D65" s="13">
        <v>-1232</v>
      </c>
    </row>
    <row r="66" spans="1:4" ht="15.75">
      <c r="A66" s="244" t="s">
        <v>174</v>
      </c>
      <c r="B66" s="10" t="s">
        <v>21</v>
      </c>
      <c r="C66" s="3"/>
      <c r="D66" s="13"/>
    </row>
    <row r="67" spans="1:4" ht="15.75">
      <c r="A67" s="244" t="s">
        <v>175</v>
      </c>
      <c r="B67" s="10" t="s">
        <v>21</v>
      </c>
      <c r="C67" s="3">
        <v>201</v>
      </c>
      <c r="D67" s="13">
        <v>142</v>
      </c>
    </row>
    <row r="68" spans="1:4" ht="27" customHeight="1">
      <c r="A68" s="38" t="s">
        <v>146</v>
      </c>
      <c r="B68" s="11" t="s">
        <v>23</v>
      </c>
      <c r="C68" s="241">
        <v>90</v>
      </c>
      <c r="D68" s="242">
        <v>86</v>
      </c>
    </row>
    <row r="69" spans="1:4" ht="36" customHeight="1" thickBot="1">
      <c r="A69" s="290" t="s">
        <v>147</v>
      </c>
      <c r="B69" s="291"/>
      <c r="C69" s="292"/>
      <c r="D69" s="293"/>
    </row>
    <row r="70" spans="1:4" ht="30.75" customHeight="1" thickBot="1">
      <c r="A70" s="304" t="s">
        <v>235</v>
      </c>
      <c r="B70" s="305"/>
      <c r="C70" s="305"/>
      <c r="D70" s="306"/>
    </row>
    <row r="71" spans="1:4" ht="40.5" customHeight="1" thickBot="1">
      <c r="A71" s="355" t="s">
        <v>176</v>
      </c>
      <c r="B71" s="356"/>
      <c r="C71" s="377" t="s">
        <v>353</v>
      </c>
      <c r="D71" s="303"/>
    </row>
    <row r="72" spans="1:4" ht="41.25" customHeight="1" thickBot="1">
      <c r="A72" s="300" t="s">
        <v>177</v>
      </c>
      <c r="B72" s="301"/>
      <c r="C72" s="302" t="s">
        <v>354</v>
      </c>
      <c r="D72" s="303"/>
    </row>
    <row r="73" spans="1:4" ht="172.5" customHeight="1" thickBot="1">
      <c r="A73" s="300" t="s">
        <v>178</v>
      </c>
      <c r="B73" s="301"/>
      <c r="C73" s="302" t="s">
        <v>236</v>
      </c>
      <c r="D73" s="303"/>
    </row>
    <row r="74" spans="1:4" ht="39.75" customHeight="1">
      <c r="A74" s="310" t="s">
        <v>179</v>
      </c>
      <c r="B74" s="311"/>
      <c r="C74" s="312" t="s">
        <v>237</v>
      </c>
      <c r="D74" s="313"/>
    </row>
    <row r="75" spans="1:4" ht="43.5" customHeight="1">
      <c r="A75" s="300" t="s">
        <v>180</v>
      </c>
      <c r="B75" s="301"/>
      <c r="C75" s="318"/>
      <c r="D75" s="319"/>
    </row>
    <row r="76" spans="1:4" ht="82.5" customHeight="1">
      <c r="A76" s="314" t="s">
        <v>238</v>
      </c>
      <c r="B76" s="315"/>
      <c r="C76" s="316"/>
      <c r="D76" s="317"/>
    </row>
    <row r="77" spans="1:4" ht="35.25" customHeight="1">
      <c r="A77" s="300" t="s">
        <v>181</v>
      </c>
      <c r="B77" s="301"/>
      <c r="C77" s="318"/>
      <c r="D77" s="319"/>
    </row>
    <row r="78" spans="1:4" ht="41.25" customHeight="1">
      <c r="A78" s="288" t="s">
        <v>202</v>
      </c>
      <c r="B78" s="289"/>
      <c r="C78" s="286" t="s">
        <v>356</v>
      </c>
      <c r="D78" s="287"/>
    </row>
    <row r="79" spans="1:4" ht="36.75" customHeight="1" thickBot="1">
      <c r="A79" s="290" t="s">
        <v>148</v>
      </c>
      <c r="B79" s="291"/>
      <c r="C79" s="292"/>
      <c r="D79" s="293"/>
    </row>
    <row r="80" spans="1:4" ht="99" customHeight="1" thickBot="1">
      <c r="A80" s="294" t="s">
        <v>239</v>
      </c>
      <c r="B80" s="295"/>
      <c r="C80" s="295"/>
      <c r="D80" s="296"/>
    </row>
    <row r="81" spans="1:4" ht="36" customHeight="1" thickBot="1">
      <c r="A81" s="41" t="s">
        <v>182</v>
      </c>
      <c r="B81" s="307" t="s">
        <v>240</v>
      </c>
      <c r="C81" s="308"/>
      <c r="D81" s="309"/>
    </row>
    <row r="82" spans="1:4" ht="26.25" customHeight="1" thickBot="1">
      <c r="A82" s="327" t="s">
        <v>241</v>
      </c>
      <c r="B82" s="328"/>
      <c r="C82" s="328"/>
      <c r="D82" s="329"/>
    </row>
    <row r="83" spans="1:4" ht="22.5" customHeight="1">
      <c r="A83" s="60" t="s">
        <v>112</v>
      </c>
      <c r="B83" s="324" t="str">
        <f>B2</f>
        <v>"Пищевой комбинат "Веселово"</v>
      </c>
      <c r="C83" s="325"/>
      <c r="D83" s="326"/>
    </row>
    <row r="84" spans="1:4" ht="13.5" customHeight="1">
      <c r="A84" s="61" t="s">
        <v>113</v>
      </c>
      <c r="B84" s="297" t="str">
        <f>B3</f>
        <v>690277551</v>
      </c>
      <c r="C84" s="284"/>
      <c r="D84" s="285"/>
    </row>
    <row r="85" spans="1:4" ht="96.75" customHeight="1">
      <c r="A85" s="61" t="s">
        <v>114</v>
      </c>
      <c r="B85" s="280" t="s">
        <v>242</v>
      </c>
      <c r="C85" s="281"/>
      <c r="D85" s="282"/>
    </row>
    <row r="86" spans="1:4" ht="18.75">
      <c r="A86" s="61" t="s">
        <v>115</v>
      </c>
      <c r="B86" s="280" t="s">
        <v>243</v>
      </c>
      <c r="C86" s="281"/>
      <c r="D86" s="282"/>
    </row>
    <row r="87" spans="1:4" ht="15.75" customHeight="1">
      <c r="A87" s="61" t="s">
        <v>116</v>
      </c>
      <c r="B87" s="280" t="s">
        <v>351</v>
      </c>
      <c r="C87" s="281"/>
      <c r="D87" s="282"/>
    </row>
    <row r="88" spans="1:4" ht="18.75">
      <c r="A88" s="61" t="s">
        <v>117</v>
      </c>
      <c r="B88" s="280" t="s">
        <v>156</v>
      </c>
      <c r="C88" s="281"/>
      <c r="D88" s="282"/>
    </row>
    <row r="89" spans="1:4" ht="52.5" customHeight="1">
      <c r="A89" s="61" t="s">
        <v>118</v>
      </c>
      <c r="B89" s="283" t="s">
        <v>352</v>
      </c>
      <c r="C89" s="284"/>
      <c r="D89" s="285"/>
    </row>
    <row r="90" spans="1:4" ht="9.75" customHeight="1">
      <c r="A90" s="68"/>
      <c r="B90" s="44"/>
      <c r="C90" s="44"/>
      <c r="D90" s="45"/>
    </row>
    <row r="91" spans="1:4" ht="18.75">
      <c r="A91" s="69" t="s">
        <v>119</v>
      </c>
      <c r="B91" s="277" t="str">
        <f>C71</f>
        <v>"30" марта 2021 г.</v>
      </c>
      <c r="C91" s="278"/>
      <c r="D91" s="279"/>
    </row>
    <row r="92" spans="1:4" ht="18.75">
      <c r="A92" s="69" t="s">
        <v>120</v>
      </c>
      <c r="B92" s="277"/>
      <c r="C92" s="278"/>
      <c r="D92" s="279"/>
    </row>
    <row r="93" spans="1:4" ht="19.5" customHeight="1">
      <c r="A93" s="69" t="s">
        <v>121</v>
      </c>
      <c r="B93" s="277"/>
      <c r="C93" s="278"/>
      <c r="D93" s="279"/>
    </row>
    <row r="94" spans="1:4" ht="6" customHeight="1" thickBot="1">
      <c r="A94" s="68"/>
      <c r="B94" s="44"/>
      <c r="C94" s="44"/>
      <c r="D94" s="45"/>
    </row>
    <row r="95" spans="1:4" ht="23.25" customHeight="1">
      <c r="A95" s="70" t="s">
        <v>122</v>
      </c>
      <c r="B95" s="46" t="s">
        <v>0</v>
      </c>
      <c r="C95" s="47" t="s">
        <v>245</v>
      </c>
      <c r="D95" s="48" t="s">
        <v>355</v>
      </c>
    </row>
    <row r="96" spans="1:4" ht="9.75" customHeight="1" thickBot="1">
      <c r="A96" s="71">
        <v>1</v>
      </c>
      <c r="B96" s="49">
        <v>2</v>
      </c>
      <c r="C96" s="49">
        <v>3</v>
      </c>
      <c r="D96" s="50">
        <v>4</v>
      </c>
    </row>
    <row r="97" spans="1:10" s="84" customFormat="1" ht="15.75">
      <c r="A97" s="87" t="s">
        <v>253</v>
      </c>
      <c r="B97" s="88"/>
      <c r="C97" s="89"/>
      <c r="D97" s="89"/>
      <c r="E97" s="39"/>
      <c r="F97" s="39"/>
      <c r="G97" s="39"/>
      <c r="H97" s="39"/>
      <c r="I97" s="39"/>
      <c r="J97" s="39"/>
    </row>
    <row r="98" spans="1:10" s="84" customFormat="1" ht="15.75">
      <c r="A98" s="90" t="s">
        <v>1</v>
      </c>
      <c r="B98" s="88">
        <v>110</v>
      </c>
      <c r="C98" s="190">
        <v>3728</v>
      </c>
      <c r="D98" s="190">
        <v>3851</v>
      </c>
      <c r="E98" s="39"/>
      <c r="F98" s="39"/>
      <c r="G98" s="39"/>
      <c r="H98" s="39"/>
      <c r="I98" s="39"/>
      <c r="J98" s="39"/>
    </row>
    <row r="99" spans="1:10" s="84" customFormat="1" ht="15.75">
      <c r="A99" s="90" t="s">
        <v>2</v>
      </c>
      <c r="B99" s="88">
        <v>120</v>
      </c>
      <c r="C99" s="190">
        <v>1</v>
      </c>
      <c r="D99" s="190">
        <v>2</v>
      </c>
      <c r="E99" s="39"/>
      <c r="F99" s="39"/>
      <c r="G99" s="39"/>
      <c r="H99" s="39"/>
      <c r="I99" s="39"/>
      <c r="J99" s="39"/>
    </row>
    <row r="100" spans="1:10" s="84" customFormat="1" ht="15.75">
      <c r="A100" s="92" t="s">
        <v>246</v>
      </c>
      <c r="B100" s="93">
        <v>130</v>
      </c>
      <c r="C100" s="189">
        <f>SUM(C101:C104)</f>
        <v>0</v>
      </c>
      <c r="D100" s="189">
        <f>SUM(D101:D104)</f>
        <v>0</v>
      </c>
      <c r="E100" s="39"/>
      <c r="F100" s="39"/>
      <c r="G100" s="39"/>
      <c r="H100" s="39"/>
      <c r="I100" s="39"/>
      <c r="J100" s="39"/>
    </row>
    <row r="101" spans="1:10" s="84" customFormat="1" ht="15.75">
      <c r="A101" s="94" t="s">
        <v>110</v>
      </c>
      <c r="B101" s="93"/>
      <c r="C101" s="189"/>
      <c r="D101" s="189"/>
      <c r="E101" s="39"/>
      <c r="F101" s="39"/>
      <c r="G101" s="39"/>
      <c r="H101" s="39"/>
      <c r="I101" s="39"/>
      <c r="J101" s="39"/>
    </row>
    <row r="102" spans="1:10" s="84" customFormat="1" ht="15.75">
      <c r="A102" s="96" t="s">
        <v>247</v>
      </c>
      <c r="B102" s="97">
        <v>131</v>
      </c>
      <c r="C102" s="191">
        <v>0</v>
      </c>
      <c r="D102" s="191">
        <v>0</v>
      </c>
      <c r="E102" s="39"/>
      <c r="F102" s="39"/>
      <c r="G102" s="39"/>
      <c r="H102" s="39"/>
      <c r="I102" s="39"/>
      <c r="J102" s="39"/>
    </row>
    <row r="103" spans="1:10" s="84" customFormat="1" ht="15.75">
      <c r="A103" s="90" t="s">
        <v>70</v>
      </c>
      <c r="B103" s="97">
        <v>132</v>
      </c>
      <c r="C103" s="191">
        <v>0</v>
      </c>
      <c r="D103" s="191">
        <v>0</v>
      </c>
      <c r="E103" s="39"/>
      <c r="F103" s="39"/>
      <c r="G103" s="39"/>
      <c r="H103" s="39"/>
      <c r="I103" s="39"/>
      <c r="J103" s="39"/>
    </row>
    <row r="104" spans="1:10" s="84" customFormat="1" ht="15.75">
      <c r="A104" s="92" t="s">
        <v>71</v>
      </c>
      <c r="B104" s="88">
        <v>133</v>
      </c>
      <c r="C104" s="91">
        <v>0</v>
      </c>
      <c r="D104" s="91">
        <v>0</v>
      </c>
      <c r="E104" s="39"/>
      <c r="F104" s="39"/>
      <c r="G104" s="39"/>
      <c r="H104" s="39"/>
      <c r="I104" s="39"/>
      <c r="J104" s="39"/>
    </row>
    <row r="105" spans="1:10" s="84" customFormat="1" ht="15.75">
      <c r="A105" s="90" t="s">
        <v>54</v>
      </c>
      <c r="B105" s="88">
        <v>140</v>
      </c>
      <c r="C105" s="91">
        <v>246</v>
      </c>
      <c r="D105" s="91">
        <v>292</v>
      </c>
      <c r="E105" s="39"/>
      <c r="F105" s="39"/>
      <c r="G105" s="39"/>
      <c r="H105" s="39"/>
      <c r="I105" s="39"/>
      <c r="J105" s="39"/>
    </row>
    <row r="106" spans="1:10" s="84" customFormat="1" ht="15.75">
      <c r="A106" s="90" t="s">
        <v>24</v>
      </c>
      <c r="B106" s="88">
        <v>150</v>
      </c>
      <c r="C106" s="91">
        <v>0</v>
      </c>
      <c r="D106" s="91">
        <v>0</v>
      </c>
      <c r="E106" s="39"/>
      <c r="F106" s="39"/>
      <c r="G106" s="39"/>
      <c r="H106" s="39"/>
      <c r="I106" s="39"/>
      <c r="J106" s="39"/>
    </row>
    <row r="107" spans="1:10" s="84" customFormat="1" ht="15.75">
      <c r="A107" s="90" t="s">
        <v>25</v>
      </c>
      <c r="B107" s="97">
        <v>160</v>
      </c>
      <c r="C107" s="98">
        <v>0</v>
      </c>
      <c r="D107" s="98">
        <v>0</v>
      </c>
      <c r="E107" s="39"/>
      <c r="F107" s="39"/>
      <c r="G107" s="39"/>
      <c r="H107" s="39"/>
      <c r="I107" s="39"/>
      <c r="J107" s="39"/>
    </row>
    <row r="108" spans="1:10" s="84" customFormat="1" ht="15.75">
      <c r="A108" s="90" t="s">
        <v>65</v>
      </c>
      <c r="B108" s="97">
        <v>170</v>
      </c>
      <c r="C108" s="98">
        <v>0</v>
      </c>
      <c r="D108" s="98">
        <v>0</v>
      </c>
      <c r="E108" s="39"/>
      <c r="F108" s="39"/>
      <c r="G108" s="39"/>
      <c r="H108" s="39"/>
      <c r="I108" s="39"/>
      <c r="J108" s="39"/>
    </row>
    <row r="109" spans="1:10" s="84" customFormat="1" ht="15.75">
      <c r="A109" s="90" t="s">
        <v>72</v>
      </c>
      <c r="B109" s="97">
        <v>180</v>
      </c>
      <c r="C109" s="98">
        <v>0</v>
      </c>
      <c r="D109" s="98">
        <v>0</v>
      </c>
      <c r="E109" s="39"/>
      <c r="F109" s="39"/>
      <c r="G109" s="39"/>
      <c r="H109" s="39"/>
      <c r="I109" s="39"/>
      <c r="J109" s="39"/>
    </row>
    <row r="110" spans="1:10" s="84" customFormat="1" ht="15.75">
      <c r="A110" s="99" t="s">
        <v>248</v>
      </c>
      <c r="B110" s="100">
        <v>190</v>
      </c>
      <c r="C110" s="187">
        <f>SUM(C98,C99,C100,C105,C106,C107,C108,C109)</f>
        <v>3975</v>
      </c>
      <c r="D110" s="187">
        <f>SUM(D98,D99,D100,D105,D106,D107,D108,D109)</f>
        <v>4145</v>
      </c>
      <c r="E110" s="39"/>
      <c r="F110" s="39"/>
      <c r="G110" s="39"/>
      <c r="H110" s="39"/>
      <c r="I110" s="39"/>
      <c r="J110" s="39"/>
    </row>
    <row r="111" spans="1:10" s="84" customFormat="1" ht="15.75">
      <c r="A111" s="102" t="s">
        <v>26</v>
      </c>
      <c r="B111" s="100"/>
      <c r="C111" s="187"/>
      <c r="D111" s="187"/>
      <c r="E111" s="39"/>
      <c r="F111" s="39"/>
      <c r="G111" s="39"/>
      <c r="H111" s="39"/>
      <c r="I111" s="39"/>
      <c r="J111" s="39"/>
    </row>
    <row r="112" spans="1:10" s="84" customFormat="1" ht="15.75">
      <c r="A112" s="90" t="s">
        <v>27</v>
      </c>
      <c r="B112" s="93">
        <v>210</v>
      </c>
      <c r="C112" s="189">
        <f>SUM(C113:C119)</f>
        <v>1340</v>
      </c>
      <c r="D112" s="189">
        <f>SUM(D113:D119)</f>
        <v>1723</v>
      </c>
      <c r="E112" s="39"/>
      <c r="F112" s="39"/>
      <c r="G112" s="39"/>
      <c r="H112" s="39"/>
      <c r="I112" s="39"/>
      <c r="J112" s="39"/>
    </row>
    <row r="113" spans="1:10" s="84" customFormat="1" ht="15.75">
      <c r="A113" s="103" t="s">
        <v>110</v>
      </c>
      <c r="B113" s="104"/>
      <c r="C113" s="95"/>
      <c r="D113" s="95"/>
      <c r="E113" s="39"/>
      <c r="F113" s="39"/>
      <c r="G113" s="39"/>
      <c r="H113" s="39"/>
      <c r="I113" s="39"/>
      <c r="J113" s="39"/>
    </row>
    <row r="114" spans="1:10" s="84" customFormat="1" ht="15.75">
      <c r="A114" s="96" t="s">
        <v>29</v>
      </c>
      <c r="B114" s="105">
        <v>211</v>
      </c>
      <c r="C114" s="98">
        <v>1012</v>
      </c>
      <c r="D114" s="98">
        <v>1366</v>
      </c>
      <c r="E114" s="39"/>
      <c r="F114" s="39"/>
      <c r="G114" s="39"/>
      <c r="H114" s="39"/>
      <c r="I114" s="39"/>
      <c r="J114" s="39"/>
    </row>
    <row r="115" spans="1:10" s="84" customFormat="1" ht="15.75">
      <c r="A115" s="90" t="s">
        <v>73</v>
      </c>
      <c r="B115" s="97">
        <v>212</v>
      </c>
      <c r="C115" s="98">
        <v>0</v>
      </c>
      <c r="D115" s="98">
        <v>0</v>
      </c>
      <c r="E115" s="39"/>
      <c r="F115" s="39"/>
      <c r="G115" s="39"/>
      <c r="H115" s="39"/>
      <c r="I115" s="39"/>
      <c r="J115" s="39"/>
    </row>
    <row r="116" spans="1:10" s="84" customFormat="1" ht="15.75">
      <c r="A116" s="90" t="s">
        <v>28</v>
      </c>
      <c r="B116" s="88">
        <v>213</v>
      </c>
      <c r="C116" s="91">
        <v>115</v>
      </c>
      <c r="D116" s="91">
        <v>78</v>
      </c>
      <c r="E116" s="39"/>
      <c r="F116" s="39"/>
      <c r="G116" s="39"/>
      <c r="H116" s="39"/>
      <c r="I116" s="39"/>
      <c r="J116" s="39"/>
    </row>
    <row r="117" spans="1:10" s="84" customFormat="1" ht="15.75">
      <c r="A117" s="90" t="s">
        <v>30</v>
      </c>
      <c r="B117" s="88">
        <v>214</v>
      </c>
      <c r="C117" s="91">
        <v>213</v>
      </c>
      <c r="D117" s="91">
        <v>279</v>
      </c>
      <c r="E117" s="39"/>
      <c r="F117" s="39"/>
      <c r="G117" s="39"/>
      <c r="H117" s="39"/>
      <c r="I117" s="39"/>
      <c r="J117" s="39"/>
    </row>
    <row r="118" spans="1:10" s="84" customFormat="1" ht="15.75">
      <c r="A118" s="90" t="s">
        <v>74</v>
      </c>
      <c r="B118" s="88">
        <v>215</v>
      </c>
      <c r="C118" s="91">
        <v>0</v>
      </c>
      <c r="D118" s="91">
        <v>0</v>
      </c>
      <c r="E118" s="39"/>
      <c r="F118" s="39"/>
      <c r="G118" s="39"/>
      <c r="H118" s="39"/>
      <c r="I118" s="39"/>
      <c r="J118" s="39"/>
    </row>
    <row r="119" spans="1:10" s="84" customFormat="1" ht="15.75">
      <c r="A119" s="90" t="s">
        <v>75</v>
      </c>
      <c r="B119" s="88">
        <v>216</v>
      </c>
      <c r="C119" s="91">
        <v>0</v>
      </c>
      <c r="D119" s="91">
        <v>0</v>
      </c>
      <c r="E119" s="39"/>
      <c r="F119" s="39"/>
      <c r="G119" s="39"/>
      <c r="H119" s="39"/>
      <c r="I119" s="39"/>
      <c r="J119" s="39"/>
    </row>
    <row r="120" spans="1:10" s="84" customFormat="1" ht="15.75">
      <c r="A120" s="90" t="s">
        <v>76</v>
      </c>
      <c r="B120" s="88">
        <v>220</v>
      </c>
      <c r="C120" s="91">
        <v>0</v>
      </c>
      <c r="D120" s="91">
        <v>0</v>
      </c>
      <c r="E120" s="39"/>
      <c r="F120" s="39"/>
      <c r="G120" s="39"/>
      <c r="H120" s="39"/>
      <c r="I120" s="39"/>
      <c r="J120" s="39"/>
    </row>
    <row r="121" spans="1:10" s="84" customFormat="1" ht="15.75">
      <c r="A121" s="90" t="s">
        <v>249</v>
      </c>
      <c r="B121" s="88">
        <v>230</v>
      </c>
      <c r="C121" s="91">
        <v>21</v>
      </c>
      <c r="D121" s="91">
        <v>3</v>
      </c>
      <c r="E121" s="39"/>
      <c r="F121" s="39"/>
      <c r="G121" s="39"/>
      <c r="H121" s="39"/>
      <c r="I121" s="39"/>
      <c r="J121" s="39"/>
    </row>
    <row r="122" spans="1:10" s="84" customFormat="1" ht="31.5">
      <c r="A122" s="90" t="s">
        <v>31</v>
      </c>
      <c r="B122" s="106">
        <v>240</v>
      </c>
      <c r="C122" s="107">
        <v>1</v>
      </c>
      <c r="D122" s="107">
        <v>8</v>
      </c>
      <c r="E122" s="39"/>
      <c r="F122" s="39"/>
      <c r="G122" s="39"/>
      <c r="H122" s="39"/>
      <c r="I122" s="39"/>
      <c r="J122" s="39"/>
    </row>
    <row r="123" spans="1:10" s="84" customFormat="1" ht="15.75">
      <c r="A123" s="90" t="s">
        <v>32</v>
      </c>
      <c r="B123" s="93">
        <v>250</v>
      </c>
      <c r="C123" s="108">
        <v>2289</v>
      </c>
      <c r="D123" s="108">
        <v>1982</v>
      </c>
      <c r="E123" s="39"/>
      <c r="F123" s="39"/>
      <c r="G123" s="39"/>
      <c r="H123" s="39"/>
      <c r="I123" s="39"/>
      <c r="J123" s="39"/>
    </row>
    <row r="124" spans="1:10" s="84" customFormat="1" ht="15.75">
      <c r="A124" s="90" t="s">
        <v>77</v>
      </c>
      <c r="B124" s="88">
        <v>260</v>
      </c>
      <c r="C124" s="91">
        <v>0</v>
      </c>
      <c r="D124" s="91">
        <v>0</v>
      </c>
      <c r="E124" s="39"/>
      <c r="F124" s="39"/>
      <c r="G124" s="39"/>
      <c r="H124" s="39"/>
      <c r="I124" s="39"/>
      <c r="J124" s="39"/>
    </row>
    <row r="125" spans="1:10" s="84" customFormat="1" ht="15.75">
      <c r="A125" s="109" t="s">
        <v>250</v>
      </c>
      <c r="B125" s="88">
        <v>270</v>
      </c>
      <c r="C125" s="91">
        <v>14</v>
      </c>
      <c r="D125" s="91">
        <v>58</v>
      </c>
      <c r="E125" s="39"/>
      <c r="F125" s="39"/>
      <c r="G125" s="39"/>
      <c r="H125" s="39"/>
      <c r="I125" s="39"/>
      <c r="J125" s="39"/>
    </row>
    <row r="126" spans="1:10" s="84" customFormat="1" ht="15.75">
      <c r="A126" s="90" t="s">
        <v>251</v>
      </c>
      <c r="B126" s="88">
        <v>280</v>
      </c>
      <c r="C126" s="91">
        <v>0</v>
      </c>
      <c r="D126" s="91">
        <v>0</v>
      </c>
      <c r="E126" s="39"/>
      <c r="F126" s="39"/>
      <c r="G126" s="39"/>
      <c r="H126" s="39"/>
      <c r="I126" s="39"/>
      <c r="J126" s="39"/>
    </row>
    <row r="127" spans="1:10" s="84" customFormat="1" ht="15.75">
      <c r="A127" s="99" t="s">
        <v>252</v>
      </c>
      <c r="B127" s="100">
        <v>290</v>
      </c>
      <c r="C127" s="187">
        <f>SUM(C112,C120,C121,C122,C123,C124,C125,C126)</f>
        <v>3665</v>
      </c>
      <c r="D127" s="187">
        <f>SUM(D112,D120,D121,D122,D123,D124,D125,D126)</f>
        <v>3774</v>
      </c>
      <c r="E127" s="39"/>
      <c r="F127" s="39"/>
      <c r="G127" s="39"/>
      <c r="H127" s="39"/>
      <c r="I127" s="39"/>
      <c r="J127" s="39"/>
    </row>
    <row r="128" spans="1:10" s="84" customFormat="1" ht="16.5" thickBot="1">
      <c r="A128" s="114" t="s">
        <v>6</v>
      </c>
      <c r="B128" s="125">
        <v>300</v>
      </c>
      <c r="C128" s="188">
        <f>C110+C127</f>
        <v>7640</v>
      </c>
      <c r="D128" s="188">
        <f>D110+D127</f>
        <v>7919</v>
      </c>
      <c r="E128" s="39"/>
      <c r="F128" s="39"/>
      <c r="G128" s="39"/>
      <c r="H128" s="39"/>
      <c r="I128" s="39"/>
      <c r="J128" s="39"/>
    </row>
    <row r="129" spans="1:10" s="84" customFormat="1" ht="25.5">
      <c r="A129" s="185" t="s">
        <v>123</v>
      </c>
      <c r="B129" s="180" t="s">
        <v>0</v>
      </c>
      <c r="C129" s="47" t="s">
        <v>245</v>
      </c>
      <c r="D129" s="48" t="s">
        <v>355</v>
      </c>
      <c r="E129" s="39"/>
      <c r="F129" s="39"/>
      <c r="G129" s="39"/>
      <c r="H129" s="39"/>
      <c r="I129" s="39"/>
      <c r="J129" s="39"/>
    </row>
    <row r="130" spans="1:10" s="84" customFormat="1" ht="16.5" thickBot="1">
      <c r="A130" s="186">
        <v>1</v>
      </c>
      <c r="B130" s="181">
        <v>2</v>
      </c>
      <c r="C130" s="181">
        <v>3</v>
      </c>
      <c r="D130" s="182">
        <v>4</v>
      </c>
      <c r="E130" s="39"/>
      <c r="F130" s="39"/>
      <c r="G130" s="39"/>
      <c r="H130" s="39"/>
      <c r="I130" s="39"/>
      <c r="J130" s="39"/>
    </row>
    <row r="131" spans="1:10" s="84" customFormat="1" ht="15.75">
      <c r="A131" s="183" t="s">
        <v>33</v>
      </c>
      <c r="B131" s="97"/>
      <c r="C131" s="184"/>
      <c r="D131" s="184"/>
      <c r="E131" s="39"/>
      <c r="F131" s="39"/>
      <c r="G131" s="39"/>
      <c r="H131" s="39"/>
      <c r="I131" s="39"/>
      <c r="J131" s="39"/>
    </row>
    <row r="132" spans="1:10" s="84" customFormat="1" ht="15.75">
      <c r="A132" s="103" t="s">
        <v>78</v>
      </c>
      <c r="B132" s="88">
        <v>410</v>
      </c>
      <c r="C132" s="91">
        <v>1144</v>
      </c>
      <c r="D132" s="91">
        <v>1144</v>
      </c>
      <c r="E132" s="39"/>
      <c r="F132" s="39"/>
      <c r="G132" s="39"/>
      <c r="H132" s="39"/>
      <c r="I132" s="39"/>
      <c r="J132" s="39"/>
    </row>
    <row r="133" spans="1:10" s="84" customFormat="1" ht="15.75">
      <c r="A133" s="103" t="s">
        <v>79</v>
      </c>
      <c r="B133" s="110" t="s">
        <v>254</v>
      </c>
      <c r="C133" s="111">
        <v>0</v>
      </c>
      <c r="D133" s="111">
        <v>0</v>
      </c>
      <c r="E133" s="39"/>
      <c r="F133" s="39"/>
      <c r="G133" s="39"/>
      <c r="H133" s="39"/>
      <c r="I133" s="39"/>
      <c r="J133" s="39"/>
    </row>
    <row r="134" spans="1:10" s="84" customFormat="1" ht="15.75">
      <c r="A134" s="90" t="s">
        <v>80</v>
      </c>
      <c r="B134" s="110" t="s">
        <v>255</v>
      </c>
      <c r="C134" s="111">
        <v>0</v>
      </c>
      <c r="D134" s="111">
        <v>0</v>
      </c>
      <c r="E134" s="39"/>
      <c r="F134" s="39"/>
      <c r="G134" s="39"/>
      <c r="H134" s="39"/>
      <c r="I134" s="39"/>
      <c r="J134" s="39"/>
    </row>
    <row r="135" spans="1:10" s="84" customFormat="1" ht="15.75">
      <c r="A135" s="112" t="s">
        <v>81</v>
      </c>
      <c r="B135" s="88">
        <v>440</v>
      </c>
      <c r="C135" s="91">
        <v>7</v>
      </c>
      <c r="D135" s="91">
        <v>6</v>
      </c>
      <c r="E135" s="39"/>
      <c r="F135" s="39"/>
      <c r="G135" s="39"/>
      <c r="H135" s="39"/>
      <c r="I135" s="39"/>
      <c r="J135" s="39"/>
    </row>
    <row r="136" spans="1:10" s="84" customFormat="1" ht="15.75">
      <c r="A136" s="103" t="s">
        <v>82</v>
      </c>
      <c r="B136" s="88">
        <v>450</v>
      </c>
      <c r="C136" s="91">
        <v>3126</v>
      </c>
      <c r="D136" s="91">
        <v>3128</v>
      </c>
      <c r="E136" s="39"/>
      <c r="F136" s="39"/>
      <c r="G136" s="39"/>
      <c r="H136" s="39"/>
      <c r="I136" s="39"/>
      <c r="J136" s="39"/>
    </row>
    <row r="137" spans="1:10" s="84" customFormat="1" ht="15.75">
      <c r="A137" s="103" t="s">
        <v>256</v>
      </c>
      <c r="B137" s="88">
        <v>460</v>
      </c>
      <c r="C137" s="108">
        <v>-1225</v>
      </c>
      <c r="D137" s="108">
        <v>-1232</v>
      </c>
      <c r="E137" s="39"/>
      <c r="F137" s="39"/>
      <c r="G137" s="39"/>
      <c r="H137" s="39"/>
      <c r="I137" s="39"/>
      <c r="J137" s="39"/>
    </row>
    <row r="138" spans="1:10" s="84" customFormat="1" ht="15.75">
      <c r="A138" s="103" t="s">
        <v>257</v>
      </c>
      <c r="B138" s="88">
        <v>470</v>
      </c>
      <c r="C138" s="108">
        <v>0</v>
      </c>
      <c r="D138" s="108">
        <v>0</v>
      </c>
      <c r="E138" s="39"/>
      <c r="F138" s="39"/>
      <c r="G138" s="39"/>
      <c r="H138" s="39"/>
      <c r="I138" s="39"/>
      <c r="J138" s="39"/>
    </row>
    <row r="139" spans="1:10" s="84" customFormat="1" ht="15.75">
      <c r="A139" s="103" t="s">
        <v>8</v>
      </c>
      <c r="B139" s="88">
        <v>480</v>
      </c>
      <c r="C139" s="190">
        <v>0</v>
      </c>
      <c r="D139" s="190">
        <v>0</v>
      </c>
      <c r="E139" s="39"/>
      <c r="F139" s="39"/>
      <c r="G139" s="39"/>
      <c r="H139" s="39"/>
      <c r="I139" s="39"/>
      <c r="J139" s="39"/>
    </row>
    <row r="140" spans="1:10" s="84" customFormat="1" ht="15.75">
      <c r="A140" s="99" t="s">
        <v>258</v>
      </c>
      <c r="B140" s="100">
        <v>490</v>
      </c>
      <c r="C140" s="187">
        <f>IF(OR($F$2="I",$F$2="II",$F$2="III",$F$2="IV",AND($G$6&gt;0,$H$6&gt;0)),SUM(C132,C135,C136,C137,C138,C139)-C133-C134,SUM(C132,C135,C136,C137,C139)-C133-C134)</f>
        <v>3052</v>
      </c>
      <c r="D140" s="187">
        <f>IF(OR($F$2="I",$F$2="II",$F$2="III",$F$2="IV",AND($G$6&gt;0,$H$6&gt;0)),SUM(D132,D135,D136,D137,D138,D139)-D133-D134,SUM(D132,D135,D136,D137,D139)-D133-D134)</f>
        <v>3046</v>
      </c>
      <c r="E140" s="39"/>
      <c r="F140" s="39"/>
      <c r="G140" s="39"/>
      <c r="H140" s="39"/>
      <c r="I140" s="39"/>
      <c r="J140" s="39"/>
    </row>
    <row r="141" spans="1:10" s="84" customFormat="1" ht="15.75">
      <c r="A141" s="113" t="s">
        <v>4</v>
      </c>
      <c r="B141" s="100"/>
      <c r="C141" s="187"/>
      <c r="D141" s="187"/>
      <c r="E141" s="39"/>
      <c r="F141" s="39"/>
      <c r="G141" s="39"/>
      <c r="H141" s="39"/>
      <c r="I141" s="39"/>
      <c r="J141" s="39"/>
    </row>
    <row r="142" spans="1:10" s="84" customFormat="1" ht="15.75">
      <c r="A142" s="103" t="s">
        <v>5</v>
      </c>
      <c r="B142" s="88">
        <v>510</v>
      </c>
      <c r="C142" s="190">
        <v>0</v>
      </c>
      <c r="D142" s="190">
        <v>0</v>
      </c>
      <c r="E142" s="39"/>
      <c r="F142" s="39"/>
      <c r="G142" s="39"/>
      <c r="H142" s="39"/>
      <c r="I142" s="39"/>
      <c r="J142" s="39"/>
    </row>
    <row r="143" spans="1:10" s="84" customFormat="1" ht="15.75">
      <c r="A143" s="103" t="s">
        <v>35</v>
      </c>
      <c r="B143" s="88">
        <v>520</v>
      </c>
      <c r="C143" s="190">
        <v>0</v>
      </c>
      <c r="D143" s="190">
        <v>0</v>
      </c>
      <c r="E143" s="39"/>
      <c r="F143" s="39"/>
      <c r="G143" s="39"/>
      <c r="H143" s="39"/>
      <c r="I143" s="39"/>
      <c r="J143" s="39"/>
    </row>
    <row r="144" spans="1:10" s="84" customFormat="1" ht="15.75">
      <c r="A144" s="103" t="s">
        <v>83</v>
      </c>
      <c r="B144" s="88">
        <v>530</v>
      </c>
      <c r="C144" s="190">
        <v>0</v>
      </c>
      <c r="D144" s="190">
        <v>0</v>
      </c>
      <c r="E144" s="39"/>
      <c r="F144" s="39"/>
      <c r="G144" s="39"/>
      <c r="H144" s="39"/>
      <c r="I144" s="39"/>
      <c r="J144" s="39"/>
    </row>
    <row r="145" spans="1:10" s="84" customFormat="1" ht="15.75">
      <c r="A145" s="103" t="s">
        <v>3</v>
      </c>
      <c r="B145" s="88">
        <v>540</v>
      </c>
      <c r="C145" s="190">
        <v>201</v>
      </c>
      <c r="D145" s="190">
        <v>142</v>
      </c>
      <c r="E145" s="39"/>
      <c r="F145" s="39"/>
      <c r="G145" s="39"/>
      <c r="H145" s="39"/>
      <c r="I145" s="39"/>
      <c r="J145" s="39"/>
    </row>
    <row r="146" spans="1:10" s="84" customFormat="1" ht="15.75">
      <c r="A146" s="103" t="s">
        <v>84</v>
      </c>
      <c r="B146" s="88">
        <v>550</v>
      </c>
      <c r="C146" s="190">
        <v>0</v>
      </c>
      <c r="D146" s="190">
        <v>0</v>
      </c>
      <c r="E146" s="39"/>
      <c r="F146" s="39"/>
      <c r="G146" s="39"/>
      <c r="H146" s="39"/>
      <c r="I146" s="39"/>
      <c r="J146" s="39"/>
    </row>
    <row r="147" spans="1:10" s="84" customFormat="1" ht="15.75">
      <c r="A147" s="103" t="s">
        <v>85</v>
      </c>
      <c r="B147" s="88">
        <v>560</v>
      </c>
      <c r="C147" s="190">
        <v>0</v>
      </c>
      <c r="D147" s="190">
        <v>0</v>
      </c>
      <c r="E147" s="39"/>
      <c r="F147" s="39"/>
      <c r="G147" s="39"/>
      <c r="H147" s="39"/>
      <c r="I147" s="39"/>
      <c r="J147" s="39"/>
    </row>
    <row r="148" spans="1:10" s="84" customFormat="1" ht="15.75">
      <c r="A148" s="114" t="s">
        <v>259</v>
      </c>
      <c r="B148" s="100">
        <v>590</v>
      </c>
      <c r="C148" s="187">
        <f>SUM(C142:C147)</f>
        <v>201</v>
      </c>
      <c r="D148" s="187">
        <f>SUM(D142:D147)</f>
        <v>142</v>
      </c>
      <c r="E148" s="39"/>
      <c r="F148" s="39"/>
      <c r="G148" s="39"/>
      <c r="H148" s="39"/>
      <c r="I148" s="39"/>
      <c r="J148" s="39"/>
    </row>
    <row r="149" spans="1:10" s="84" customFormat="1" ht="15.75">
      <c r="A149" s="113" t="s">
        <v>260</v>
      </c>
      <c r="B149" s="100"/>
      <c r="C149" s="187"/>
      <c r="D149" s="187"/>
      <c r="E149" s="39"/>
      <c r="F149" s="39"/>
      <c r="G149" s="39"/>
      <c r="H149" s="39"/>
      <c r="I149" s="39"/>
      <c r="J149" s="39"/>
    </row>
    <row r="150" spans="1:10" s="84" customFormat="1" ht="15.75">
      <c r="A150" s="103" t="s">
        <v>67</v>
      </c>
      <c r="B150" s="88">
        <v>610</v>
      </c>
      <c r="C150" s="190">
        <v>618</v>
      </c>
      <c r="D150" s="190">
        <v>1011</v>
      </c>
      <c r="E150" s="39"/>
      <c r="F150" s="39"/>
      <c r="G150" s="39"/>
      <c r="H150" s="39"/>
      <c r="I150" s="39"/>
      <c r="J150" s="39"/>
    </row>
    <row r="151" spans="1:10" s="84" customFormat="1" ht="15.75">
      <c r="A151" s="103" t="s">
        <v>68</v>
      </c>
      <c r="B151" s="93">
        <v>620</v>
      </c>
      <c r="C151" s="192">
        <v>100</v>
      </c>
      <c r="D151" s="192">
        <v>181</v>
      </c>
      <c r="E151" s="39"/>
      <c r="F151" s="39"/>
      <c r="G151" s="39"/>
      <c r="H151" s="39"/>
      <c r="I151" s="39"/>
      <c r="J151" s="39"/>
    </row>
    <row r="152" spans="1:10" s="84" customFormat="1" ht="15.75">
      <c r="A152" s="103" t="s">
        <v>36</v>
      </c>
      <c r="B152" s="115">
        <v>630</v>
      </c>
      <c r="C152" s="193">
        <v>3669</v>
      </c>
      <c r="D152" s="193">
        <f>SUM(D153:D161)</f>
        <v>3539</v>
      </c>
      <c r="E152" s="39"/>
      <c r="F152" s="39"/>
      <c r="G152" s="39"/>
      <c r="H152" s="39"/>
      <c r="I152" s="39"/>
      <c r="J152" s="39"/>
    </row>
    <row r="153" spans="1:10" s="84" customFormat="1" ht="15.75">
      <c r="A153" s="103" t="s">
        <v>110</v>
      </c>
      <c r="B153" s="116"/>
      <c r="C153" s="194">
        <v>0</v>
      </c>
      <c r="D153" s="194">
        <v>0</v>
      </c>
      <c r="E153" s="39"/>
      <c r="F153" s="39"/>
      <c r="G153" s="39"/>
      <c r="H153" s="39"/>
      <c r="I153" s="39"/>
      <c r="J153" s="39"/>
    </row>
    <row r="154" spans="1:10" s="84" customFormat="1" ht="15.75">
      <c r="A154" s="96" t="s">
        <v>55</v>
      </c>
      <c r="B154" s="117">
        <v>631</v>
      </c>
      <c r="C154" s="191">
        <v>2811</v>
      </c>
      <c r="D154" s="191">
        <v>2611</v>
      </c>
      <c r="E154" s="39"/>
      <c r="F154" s="39"/>
      <c r="G154" s="39"/>
      <c r="H154" s="39"/>
      <c r="I154" s="39"/>
      <c r="J154" s="39"/>
    </row>
    <row r="155" spans="1:10" s="84" customFormat="1" ht="15.75">
      <c r="A155" s="112" t="s">
        <v>56</v>
      </c>
      <c r="B155" s="97">
        <v>632</v>
      </c>
      <c r="C155" s="191">
        <v>14</v>
      </c>
      <c r="D155" s="191">
        <v>12</v>
      </c>
      <c r="E155" s="39"/>
      <c r="F155" s="39"/>
      <c r="G155" s="39"/>
      <c r="H155" s="39"/>
      <c r="I155" s="39"/>
      <c r="J155" s="39"/>
    </row>
    <row r="156" spans="1:10" s="84" customFormat="1" ht="15.75">
      <c r="A156" s="103" t="s">
        <v>57</v>
      </c>
      <c r="B156" s="88">
        <v>633</v>
      </c>
      <c r="C156" s="190">
        <v>753</v>
      </c>
      <c r="D156" s="190">
        <v>841</v>
      </c>
      <c r="E156" s="39"/>
      <c r="F156" s="39"/>
      <c r="G156" s="39"/>
      <c r="H156" s="39"/>
      <c r="I156" s="39"/>
      <c r="J156" s="39"/>
    </row>
    <row r="157" spans="1:10" s="84" customFormat="1" ht="15.75">
      <c r="A157" s="103" t="s">
        <v>261</v>
      </c>
      <c r="B157" s="88">
        <v>634</v>
      </c>
      <c r="C157" s="190">
        <v>11</v>
      </c>
      <c r="D157" s="190">
        <v>11</v>
      </c>
      <c r="E157" s="39"/>
      <c r="F157" s="39"/>
      <c r="G157" s="39"/>
      <c r="H157" s="39"/>
      <c r="I157" s="39"/>
      <c r="J157" s="39"/>
    </row>
    <row r="158" spans="1:10" s="84" customFormat="1" ht="15.75">
      <c r="A158" s="103" t="s">
        <v>58</v>
      </c>
      <c r="B158" s="88">
        <v>635</v>
      </c>
      <c r="C158" s="91">
        <v>51</v>
      </c>
      <c r="D158" s="91">
        <v>61</v>
      </c>
      <c r="E158" s="39"/>
      <c r="F158" s="39"/>
      <c r="G158" s="39"/>
      <c r="H158" s="39"/>
      <c r="I158" s="39"/>
      <c r="J158" s="39"/>
    </row>
    <row r="159" spans="1:10" s="84" customFormat="1" ht="15.75">
      <c r="A159" s="103" t="s">
        <v>262</v>
      </c>
      <c r="B159" s="88">
        <v>636</v>
      </c>
      <c r="C159" s="91">
        <v>0</v>
      </c>
      <c r="D159" s="91">
        <v>0</v>
      </c>
      <c r="E159" s="39"/>
      <c r="F159" s="39"/>
      <c r="G159" s="39"/>
      <c r="H159" s="39"/>
      <c r="I159" s="39"/>
      <c r="J159" s="39"/>
    </row>
    <row r="160" spans="1:10" s="84" customFormat="1" ht="15.75">
      <c r="A160" s="103" t="s">
        <v>59</v>
      </c>
      <c r="B160" s="88">
        <v>637</v>
      </c>
      <c r="C160" s="91"/>
      <c r="D160" s="91">
        <v>1</v>
      </c>
      <c r="E160" s="39"/>
      <c r="F160" s="39"/>
      <c r="G160" s="39"/>
      <c r="H160" s="39"/>
      <c r="I160" s="39"/>
      <c r="J160" s="39"/>
    </row>
    <row r="161" spans="1:10" s="84" customFormat="1" ht="15.75">
      <c r="A161" s="103" t="s">
        <v>60</v>
      </c>
      <c r="B161" s="88">
        <v>638</v>
      </c>
      <c r="C161" s="91">
        <v>29</v>
      </c>
      <c r="D161" s="91">
        <v>2</v>
      </c>
      <c r="E161" s="39"/>
      <c r="F161" s="39"/>
      <c r="G161" s="39"/>
      <c r="H161" s="39"/>
      <c r="I161" s="39"/>
      <c r="J161" s="39"/>
    </row>
    <row r="162" spans="1:10" s="84" customFormat="1" ht="15.75">
      <c r="A162" s="103" t="s">
        <v>86</v>
      </c>
      <c r="B162" s="88">
        <v>640</v>
      </c>
      <c r="C162" s="91">
        <v>0</v>
      </c>
      <c r="D162" s="91">
        <v>0</v>
      </c>
      <c r="E162" s="39"/>
      <c r="F162" s="39"/>
      <c r="G162" s="39"/>
      <c r="H162" s="39"/>
      <c r="I162" s="39"/>
      <c r="J162" s="39"/>
    </row>
    <row r="163" spans="1:10" s="84" customFormat="1" ht="15.75">
      <c r="A163" s="103" t="s">
        <v>3</v>
      </c>
      <c r="B163" s="88">
        <v>650</v>
      </c>
      <c r="C163" s="91"/>
      <c r="D163" s="91">
        <v>0</v>
      </c>
      <c r="E163" s="39"/>
      <c r="F163" s="39"/>
      <c r="G163" s="39"/>
      <c r="H163" s="39"/>
      <c r="I163" s="39"/>
      <c r="J163" s="39"/>
    </row>
    <row r="164" spans="1:10" s="84" customFormat="1" ht="15.75">
      <c r="A164" s="103" t="s">
        <v>84</v>
      </c>
      <c r="B164" s="88">
        <v>660</v>
      </c>
      <c r="C164" s="91">
        <v>0</v>
      </c>
      <c r="D164" s="91">
        <v>0</v>
      </c>
      <c r="E164" s="39"/>
      <c r="F164" s="39"/>
      <c r="G164" s="39"/>
      <c r="H164" s="39"/>
      <c r="I164" s="39"/>
      <c r="J164" s="39"/>
    </row>
    <row r="165" spans="1:10" s="84" customFormat="1" ht="15.75">
      <c r="A165" s="103" t="s">
        <v>87</v>
      </c>
      <c r="B165" s="88">
        <v>670</v>
      </c>
      <c r="C165" s="91">
        <v>0</v>
      </c>
      <c r="D165" s="91">
        <v>0</v>
      </c>
      <c r="E165" s="39"/>
      <c r="F165" s="39"/>
      <c r="G165" s="39"/>
      <c r="H165" s="39"/>
      <c r="I165" s="39"/>
      <c r="J165" s="39"/>
    </row>
    <row r="166" spans="1:10" s="84" customFormat="1" ht="15.75">
      <c r="A166" s="114" t="s">
        <v>263</v>
      </c>
      <c r="B166" s="100">
        <v>690</v>
      </c>
      <c r="C166" s="187">
        <f>SUM(C150:C152,C162:C165)</f>
        <v>4387</v>
      </c>
      <c r="D166" s="187">
        <f>SUM(D150:D152,D162:D165)</f>
        <v>4731</v>
      </c>
      <c r="E166" s="39"/>
      <c r="F166" s="39"/>
      <c r="G166" s="39"/>
      <c r="H166" s="39"/>
      <c r="I166" s="39"/>
      <c r="J166" s="39"/>
    </row>
    <row r="167" spans="1:10" s="84" customFormat="1" ht="15.75">
      <c r="A167" s="99" t="s">
        <v>6</v>
      </c>
      <c r="B167" s="100">
        <v>700</v>
      </c>
      <c r="C167" s="101">
        <f>C148+C166+C140</f>
        <v>7640</v>
      </c>
      <c r="D167" s="101">
        <f>D148+D166+D140</f>
        <v>7919</v>
      </c>
      <c r="E167" s="39"/>
      <c r="F167" s="39"/>
      <c r="G167" s="39"/>
      <c r="H167" s="39"/>
      <c r="I167" s="39"/>
      <c r="J167" s="39"/>
    </row>
    <row r="168" spans="1:4" ht="16.5" thickBot="1">
      <c r="A168" s="73"/>
      <c r="B168" s="74"/>
      <c r="C168" s="75"/>
      <c r="D168" s="76"/>
    </row>
    <row r="169" spans="1:4" ht="23.25" thickBot="1">
      <c r="A169" s="269" t="s">
        <v>7</v>
      </c>
      <c r="B169" s="270"/>
      <c r="C169" s="270"/>
      <c r="D169" s="271"/>
    </row>
    <row r="170" spans="1:4" ht="23.25" thickBot="1">
      <c r="A170" s="272" t="s">
        <v>264</v>
      </c>
      <c r="B170" s="273"/>
      <c r="C170" s="273"/>
      <c r="D170" s="274"/>
    </row>
    <row r="171" spans="1:4" ht="18.75">
      <c r="A171" s="60" t="s">
        <v>112</v>
      </c>
      <c r="B171" s="264" t="str">
        <f>B83</f>
        <v>"Пищевой комбинат "Веселово"</v>
      </c>
      <c r="C171" s="275"/>
      <c r="D171" s="276"/>
    </row>
    <row r="172" spans="1:4" ht="18.75">
      <c r="A172" s="61" t="s">
        <v>113</v>
      </c>
      <c r="B172" s="255" t="str">
        <f aca="true" t="shared" si="0" ref="B172:B177">B84</f>
        <v>690277551</v>
      </c>
      <c r="C172" s="256"/>
      <c r="D172" s="257"/>
    </row>
    <row r="173" spans="1:4" ht="90.75" customHeight="1">
      <c r="A173" s="61" t="s">
        <v>114</v>
      </c>
      <c r="B173" s="258" t="str">
        <f t="shared" si="0"/>
        <v> Производство напитков ферментированных прочих (сидр яблочный, сидр грушевый, напиток медовый); напитков смешанных, содержащих алкоголь</v>
      </c>
      <c r="C173" s="259"/>
      <c r="D173" s="260"/>
    </row>
    <row r="174" spans="1:4" ht="18.75">
      <c r="A174" s="61" t="s">
        <v>115</v>
      </c>
      <c r="B174" s="255" t="str">
        <f t="shared" si="0"/>
        <v>открытое акционерное общество</v>
      </c>
      <c r="C174" s="256"/>
      <c r="D174" s="257"/>
    </row>
    <row r="175" spans="1:4" ht="19.5" customHeight="1">
      <c r="A175" s="61" t="s">
        <v>116</v>
      </c>
      <c r="B175" s="258" t="str">
        <f t="shared" si="0"/>
        <v>общее собрание акционеров</v>
      </c>
      <c r="C175" s="259"/>
      <c r="D175" s="260"/>
    </row>
    <row r="176" spans="1:4" ht="18.75">
      <c r="A176" s="61" t="s">
        <v>117</v>
      </c>
      <c r="B176" s="255" t="str">
        <f t="shared" si="0"/>
        <v>тыс.руб</v>
      </c>
      <c r="C176" s="256"/>
      <c r="D176" s="257"/>
    </row>
    <row r="177" spans="1:4" ht="55.5" customHeight="1">
      <c r="A177" s="61" t="s">
        <v>118</v>
      </c>
      <c r="B177" s="258" t="str">
        <f t="shared" si="0"/>
        <v> ул.Заводская, 24, 222132, д.Веселово, Борисовский район, Минская область, Республика Беларусь</v>
      </c>
      <c r="C177" s="259"/>
      <c r="D177" s="260"/>
    </row>
    <row r="178" spans="1:4" ht="23.25" customHeight="1">
      <c r="A178" s="176" t="s">
        <v>149</v>
      </c>
      <c r="B178" s="53" t="s">
        <v>0</v>
      </c>
      <c r="C178" s="54" t="s">
        <v>265</v>
      </c>
      <c r="D178" s="55" t="s">
        <v>204</v>
      </c>
    </row>
    <row r="179" spans="1:4" ht="9" customHeight="1">
      <c r="A179" s="72">
        <v>1</v>
      </c>
      <c r="B179" s="51">
        <v>2</v>
      </c>
      <c r="C179" s="51">
        <v>3</v>
      </c>
      <c r="D179" s="52">
        <v>4</v>
      </c>
    </row>
    <row r="180" spans="1:10" s="85" customFormat="1" ht="15.75">
      <c r="A180" s="134" t="s">
        <v>266</v>
      </c>
      <c r="B180" s="110" t="s">
        <v>37</v>
      </c>
      <c r="C180" s="195">
        <v>5631</v>
      </c>
      <c r="D180" s="196">
        <v>4455</v>
      </c>
      <c r="E180" s="39"/>
      <c r="F180" s="39"/>
      <c r="G180" s="39"/>
      <c r="H180" s="39"/>
      <c r="I180" s="39"/>
      <c r="J180" s="39"/>
    </row>
    <row r="181" spans="1:10" s="85" customFormat="1" ht="15.75">
      <c r="A181" s="134" t="s">
        <v>38</v>
      </c>
      <c r="B181" s="110" t="s">
        <v>9</v>
      </c>
      <c r="C181" s="197">
        <v>4732</v>
      </c>
      <c r="D181" s="198">
        <v>3534</v>
      </c>
      <c r="E181" s="39"/>
      <c r="F181" s="39"/>
      <c r="G181" s="39"/>
      <c r="H181" s="39"/>
      <c r="I181" s="39"/>
      <c r="J181" s="39"/>
    </row>
    <row r="182" spans="1:10" s="85" customFormat="1" ht="15.75">
      <c r="A182" s="177" t="s">
        <v>267</v>
      </c>
      <c r="B182" s="110" t="s">
        <v>10</v>
      </c>
      <c r="C182" s="199">
        <f>C180-C181</f>
        <v>899</v>
      </c>
      <c r="D182" s="200">
        <f>D180-D181</f>
        <v>921</v>
      </c>
      <c r="E182" s="39"/>
      <c r="F182" s="39"/>
      <c r="G182" s="39"/>
      <c r="H182" s="39"/>
      <c r="I182" s="39"/>
      <c r="J182" s="39"/>
    </row>
    <row r="183" spans="1:10" s="85" customFormat="1" ht="15.75">
      <c r="A183" s="134" t="s">
        <v>39</v>
      </c>
      <c r="B183" s="110" t="s">
        <v>40</v>
      </c>
      <c r="C183" s="197">
        <v>616</v>
      </c>
      <c r="D183" s="198">
        <v>573</v>
      </c>
      <c r="E183" s="39"/>
      <c r="F183" s="39"/>
      <c r="G183" s="39"/>
      <c r="H183" s="39"/>
      <c r="I183" s="39"/>
      <c r="J183" s="39"/>
    </row>
    <row r="184" spans="1:10" s="85" customFormat="1" ht="15.75">
      <c r="A184" s="134" t="s">
        <v>88</v>
      </c>
      <c r="B184" s="110" t="s">
        <v>89</v>
      </c>
      <c r="C184" s="197">
        <v>160</v>
      </c>
      <c r="D184" s="198">
        <v>202</v>
      </c>
      <c r="E184" s="39"/>
      <c r="F184" s="39"/>
      <c r="G184" s="39"/>
      <c r="H184" s="39"/>
      <c r="I184" s="39"/>
      <c r="J184" s="39"/>
    </row>
    <row r="185" spans="1:10" s="85" customFormat="1" ht="15.75">
      <c r="A185" s="134" t="s">
        <v>268</v>
      </c>
      <c r="B185" s="110" t="s">
        <v>41</v>
      </c>
      <c r="C185" s="199">
        <f>C182-C183-C184</f>
        <v>123</v>
      </c>
      <c r="D185" s="200">
        <f>D182-D183-D184</f>
        <v>146</v>
      </c>
      <c r="E185" s="39"/>
      <c r="F185" s="39"/>
      <c r="G185" s="39"/>
      <c r="H185" s="39"/>
      <c r="I185" s="39"/>
      <c r="J185" s="39"/>
    </row>
    <row r="186" spans="1:10" s="85" customFormat="1" ht="15.75">
      <c r="A186" s="134" t="s">
        <v>42</v>
      </c>
      <c r="B186" s="110" t="s">
        <v>11</v>
      </c>
      <c r="C186" s="195">
        <v>340</v>
      </c>
      <c r="D186" s="196">
        <v>270</v>
      </c>
      <c r="E186" s="39"/>
      <c r="F186" s="39"/>
      <c r="G186" s="39"/>
      <c r="H186" s="39"/>
      <c r="I186" s="39"/>
      <c r="J186" s="39"/>
    </row>
    <row r="187" spans="1:10" s="85" customFormat="1" ht="15.75">
      <c r="A187" s="134" t="s">
        <v>43</v>
      </c>
      <c r="B187" s="110" t="s">
        <v>44</v>
      </c>
      <c r="C187" s="197">
        <v>429</v>
      </c>
      <c r="D187" s="198">
        <v>386</v>
      </c>
      <c r="E187" s="39"/>
      <c r="F187" s="39"/>
      <c r="G187" s="39"/>
      <c r="H187" s="39"/>
      <c r="I187" s="39"/>
      <c r="J187" s="39"/>
    </row>
    <row r="188" spans="1:10" s="85" customFormat="1" ht="15.75">
      <c r="A188" s="177" t="s">
        <v>269</v>
      </c>
      <c r="B188" s="110" t="s">
        <v>12</v>
      </c>
      <c r="C188" s="199">
        <f>C185+C186-C187</f>
        <v>34</v>
      </c>
      <c r="D188" s="200">
        <f>D185+D186-D187</f>
        <v>30</v>
      </c>
      <c r="E188" s="39"/>
      <c r="F188" s="39"/>
      <c r="G188" s="39"/>
      <c r="H188" s="39"/>
      <c r="I188" s="39"/>
      <c r="J188" s="39"/>
    </row>
    <row r="189" spans="1:10" s="85" customFormat="1" ht="15.75">
      <c r="A189" s="134" t="s">
        <v>45</v>
      </c>
      <c r="B189" s="110">
        <v>100</v>
      </c>
      <c r="C189" s="199">
        <f>C191+C192+C193+C194</f>
        <v>26</v>
      </c>
      <c r="D189" s="200">
        <f>D191+D192+D193+D194</f>
        <v>1</v>
      </c>
      <c r="E189" s="39"/>
      <c r="F189" s="39"/>
      <c r="G189" s="39"/>
      <c r="H189" s="39"/>
      <c r="I189" s="39"/>
      <c r="J189" s="39"/>
    </row>
    <row r="190" spans="1:10" s="85" customFormat="1" ht="15.75">
      <c r="A190" s="133" t="s">
        <v>64</v>
      </c>
      <c r="B190" s="118"/>
      <c r="C190" s="201"/>
      <c r="D190" s="202"/>
      <c r="E190" s="39"/>
      <c r="F190" s="39"/>
      <c r="G190" s="39"/>
      <c r="H190" s="39"/>
      <c r="I190" s="39"/>
      <c r="J190" s="39"/>
    </row>
    <row r="191" spans="1:10" s="85" customFormat="1" ht="31.5">
      <c r="A191" s="137" t="s">
        <v>90</v>
      </c>
      <c r="B191" s="119" t="s">
        <v>63</v>
      </c>
      <c r="C191" s="203">
        <v>4</v>
      </c>
      <c r="D191" s="204">
        <v>1</v>
      </c>
      <c r="E191" s="39"/>
      <c r="F191" s="39"/>
      <c r="G191" s="39"/>
      <c r="H191" s="39"/>
      <c r="I191" s="39"/>
      <c r="J191" s="39"/>
    </row>
    <row r="192" spans="1:10" s="85" customFormat="1" ht="15.75">
      <c r="A192" s="134" t="s">
        <v>91</v>
      </c>
      <c r="B192" s="110">
        <v>102</v>
      </c>
      <c r="C192" s="195">
        <v>0</v>
      </c>
      <c r="D192" s="196">
        <v>0</v>
      </c>
      <c r="E192" s="39"/>
      <c r="F192" s="39"/>
      <c r="G192" s="39"/>
      <c r="H192" s="39"/>
      <c r="I192" s="39"/>
      <c r="J192" s="39"/>
    </row>
    <row r="193" spans="1:10" s="85" customFormat="1" ht="15.75">
      <c r="A193" s="134" t="s">
        <v>61</v>
      </c>
      <c r="B193" s="110">
        <v>103</v>
      </c>
      <c r="C193" s="195">
        <v>0</v>
      </c>
      <c r="D193" s="196">
        <v>0</v>
      </c>
      <c r="E193" s="39"/>
      <c r="F193" s="39"/>
      <c r="G193" s="39"/>
      <c r="H193" s="39"/>
      <c r="I193" s="39"/>
      <c r="J193" s="39"/>
    </row>
    <row r="194" spans="1:10" s="85" customFormat="1" ht="15.75">
      <c r="A194" s="178" t="s">
        <v>62</v>
      </c>
      <c r="B194" s="110">
        <v>104</v>
      </c>
      <c r="C194" s="195">
        <v>22</v>
      </c>
      <c r="D194" s="196"/>
      <c r="E194" s="39"/>
      <c r="F194" s="39"/>
      <c r="G194" s="39"/>
      <c r="H194" s="39"/>
      <c r="I194" s="39"/>
      <c r="J194" s="39"/>
    </row>
    <row r="195" spans="1:10" s="85" customFormat="1" ht="15.75">
      <c r="A195" s="134" t="s">
        <v>46</v>
      </c>
      <c r="B195" s="110">
        <v>110</v>
      </c>
      <c r="C195" s="205">
        <f>C197+C198</f>
        <v>24</v>
      </c>
      <c r="D195" s="206">
        <f>D197+D198</f>
        <v>0</v>
      </c>
      <c r="E195" s="39"/>
      <c r="F195" s="39"/>
      <c r="G195" s="39"/>
      <c r="H195" s="39"/>
      <c r="I195" s="39"/>
      <c r="J195" s="39"/>
    </row>
    <row r="196" spans="1:10" s="85" customFormat="1" ht="15.75">
      <c r="A196" s="133" t="s">
        <v>110</v>
      </c>
      <c r="B196" s="120"/>
      <c r="C196" s="207"/>
      <c r="D196" s="208"/>
      <c r="E196" s="39"/>
      <c r="F196" s="39"/>
      <c r="G196" s="39"/>
      <c r="H196" s="39"/>
      <c r="I196" s="39"/>
      <c r="J196" s="39"/>
    </row>
    <row r="197" spans="1:10" s="85" customFormat="1" ht="31.5">
      <c r="A197" s="137" t="s">
        <v>150</v>
      </c>
      <c r="B197" s="119">
        <v>111</v>
      </c>
      <c r="C197" s="209">
        <v>0</v>
      </c>
      <c r="D197" s="210">
        <v>0</v>
      </c>
      <c r="E197" s="39"/>
      <c r="F197" s="39"/>
      <c r="G197" s="39"/>
      <c r="H197" s="39"/>
      <c r="I197" s="39"/>
      <c r="J197" s="39"/>
    </row>
    <row r="198" spans="1:10" s="85" customFormat="1" ht="15.75">
      <c r="A198" s="178" t="s">
        <v>270</v>
      </c>
      <c r="B198" s="110">
        <v>112</v>
      </c>
      <c r="C198" s="197">
        <v>24</v>
      </c>
      <c r="D198" s="198">
        <v>0</v>
      </c>
      <c r="E198" s="39"/>
      <c r="F198" s="39"/>
      <c r="G198" s="39"/>
      <c r="H198" s="39"/>
      <c r="I198" s="39"/>
      <c r="J198" s="39"/>
    </row>
    <row r="199" spans="1:10" s="85" customFormat="1" ht="15.75">
      <c r="A199" s="134" t="s">
        <v>48</v>
      </c>
      <c r="B199" s="110">
        <v>120</v>
      </c>
      <c r="C199" s="199">
        <f>C201+C202</f>
        <v>0</v>
      </c>
      <c r="D199" s="200">
        <f>D201+D202</f>
        <v>1</v>
      </c>
      <c r="E199" s="39"/>
      <c r="F199" s="39"/>
      <c r="G199" s="39"/>
      <c r="H199" s="39"/>
      <c r="I199" s="39"/>
      <c r="J199" s="39"/>
    </row>
    <row r="200" spans="1:10" s="85" customFormat="1" ht="15.75">
      <c r="A200" s="133" t="s">
        <v>110</v>
      </c>
      <c r="B200" s="120"/>
      <c r="C200" s="207"/>
      <c r="D200" s="208"/>
      <c r="E200" s="39"/>
      <c r="F200" s="39"/>
      <c r="G200" s="39"/>
      <c r="H200" s="39"/>
      <c r="I200" s="39"/>
      <c r="J200" s="39"/>
    </row>
    <row r="201" spans="1:10" s="85" customFormat="1" ht="15.75">
      <c r="A201" s="137" t="s">
        <v>151</v>
      </c>
      <c r="B201" s="119">
        <v>121</v>
      </c>
      <c r="C201" s="211"/>
      <c r="D201" s="212">
        <v>1</v>
      </c>
      <c r="E201" s="39"/>
      <c r="F201" s="39"/>
      <c r="G201" s="39"/>
      <c r="H201" s="39"/>
      <c r="I201" s="39"/>
      <c r="J201" s="39"/>
    </row>
    <row r="202" spans="1:10" s="85" customFormat="1" ht="15.75">
      <c r="A202" s="134" t="s">
        <v>92</v>
      </c>
      <c r="B202" s="110">
        <v>122</v>
      </c>
      <c r="C202" s="195">
        <v>0</v>
      </c>
      <c r="D202" s="196">
        <v>0</v>
      </c>
      <c r="E202" s="39"/>
      <c r="F202" s="39"/>
      <c r="G202" s="39"/>
      <c r="H202" s="39"/>
      <c r="I202" s="39"/>
      <c r="J202" s="39"/>
    </row>
    <row r="203" spans="1:10" s="85" customFormat="1" ht="15.75">
      <c r="A203" s="134" t="s">
        <v>49</v>
      </c>
      <c r="B203" s="110">
        <v>130</v>
      </c>
      <c r="C203" s="213">
        <v>3</v>
      </c>
      <c r="D203" s="214">
        <f>D205+D206+D207</f>
        <v>0</v>
      </c>
      <c r="E203" s="39"/>
      <c r="F203" s="39"/>
      <c r="G203" s="39"/>
      <c r="H203" s="39"/>
      <c r="I203" s="39"/>
      <c r="J203" s="39"/>
    </row>
    <row r="204" spans="1:10" s="85" customFormat="1" ht="15.75">
      <c r="A204" s="133" t="s">
        <v>110</v>
      </c>
      <c r="B204" s="120"/>
      <c r="C204" s="207"/>
      <c r="D204" s="208"/>
      <c r="E204" s="39"/>
      <c r="F204" s="39"/>
      <c r="G204" s="39"/>
      <c r="H204" s="39"/>
      <c r="I204" s="39"/>
      <c r="J204" s="39"/>
    </row>
    <row r="205" spans="1:10" s="85" customFormat="1" ht="15.75">
      <c r="A205" s="137" t="s">
        <v>69</v>
      </c>
      <c r="B205" s="119">
        <v>131</v>
      </c>
      <c r="C205" s="215">
        <v>0</v>
      </c>
      <c r="D205" s="210">
        <v>0</v>
      </c>
      <c r="E205" s="39"/>
      <c r="F205" s="39"/>
      <c r="G205" s="39"/>
      <c r="H205" s="39"/>
      <c r="I205" s="39"/>
      <c r="J205" s="39"/>
    </row>
    <row r="206" spans="1:10" s="85" customFormat="1" ht="15.75">
      <c r="A206" s="134" t="s">
        <v>151</v>
      </c>
      <c r="B206" s="110">
        <v>132</v>
      </c>
      <c r="C206" s="197">
        <v>3</v>
      </c>
      <c r="D206" s="198">
        <v>0</v>
      </c>
      <c r="E206" s="39"/>
      <c r="F206" s="39"/>
      <c r="G206" s="39"/>
      <c r="H206" s="39"/>
      <c r="I206" s="39"/>
      <c r="J206" s="39"/>
    </row>
    <row r="207" spans="1:10" s="85" customFormat="1" ht="15.75">
      <c r="A207" s="134" t="s">
        <v>271</v>
      </c>
      <c r="B207" s="110">
        <v>133</v>
      </c>
      <c r="C207" s="197">
        <v>0</v>
      </c>
      <c r="D207" s="198">
        <v>0</v>
      </c>
      <c r="E207" s="39"/>
      <c r="F207" s="39"/>
      <c r="G207" s="39"/>
      <c r="H207" s="39"/>
      <c r="I207" s="39"/>
      <c r="J207" s="39"/>
    </row>
    <row r="208" spans="1:10" s="85" customFormat="1" ht="15.75">
      <c r="A208" s="134" t="s">
        <v>272</v>
      </c>
      <c r="B208" s="110" t="s">
        <v>66</v>
      </c>
      <c r="C208" s="199">
        <f>C189-C195+C199-C203</f>
        <v>-1</v>
      </c>
      <c r="D208" s="200">
        <f>D189-D195+D199-D203</f>
        <v>2</v>
      </c>
      <c r="E208" s="39"/>
      <c r="F208" s="39"/>
      <c r="G208" s="39"/>
      <c r="H208" s="39"/>
      <c r="I208" s="39"/>
      <c r="J208" s="39"/>
    </row>
    <row r="209" spans="1:10" s="85" customFormat="1" ht="15.75">
      <c r="A209" s="134" t="s">
        <v>51</v>
      </c>
      <c r="B209" s="110" t="s">
        <v>15</v>
      </c>
      <c r="C209" s="199">
        <f>C208+C188</f>
        <v>33</v>
      </c>
      <c r="D209" s="200">
        <f>D208+D188</f>
        <v>32</v>
      </c>
      <c r="E209" s="39"/>
      <c r="F209" s="39"/>
      <c r="G209" s="39"/>
      <c r="H209" s="39"/>
      <c r="I209" s="39"/>
      <c r="J209" s="39"/>
    </row>
    <row r="210" spans="1:10" s="85" customFormat="1" ht="15.75">
      <c r="A210" s="134" t="s">
        <v>17</v>
      </c>
      <c r="B210" s="110" t="s">
        <v>16</v>
      </c>
      <c r="C210" s="197">
        <v>24</v>
      </c>
      <c r="D210" s="198">
        <v>24</v>
      </c>
      <c r="E210" s="39"/>
      <c r="F210" s="39"/>
      <c r="G210" s="39"/>
      <c r="H210" s="39"/>
      <c r="I210" s="39"/>
      <c r="J210" s="39"/>
    </row>
    <row r="211" spans="1:10" s="85" customFormat="1" ht="15.75">
      <c r="A211" s="134" t="s">
        <v>53</v>
      </c>
      <c r="B211" s="110" t="s">
        <v>52</v>
      </c>
      <c r="C211" s="195">
        <v>0</v>
      </c>
      <c r="D211" s="196">
        <v>0</v>
      </c>
      <c r="E211" s="39"/>
      <c r="F211" s="39"/>
      <c r="G211" s="39"/>
      <c r="H211" s="39"/>
      <c r="I211" s="39"/>
      <c r="J211" s="39"/>
    </row>
    <row r="212" spans="1:10" s="85" customFormat="1" ht="15.75">
      <c r="A212" s="134" t="s">
        <v>93</v>
      </c>
      <c r="B212" s="110" t="s">
        <v>94</v>
      </c>
      <c r="C212" s="195">
        <v>0</v>
      </c>
      <c r="D212" s="196">
        <v>0</v>
      </c>
      <c r="E212" s="39"/>
      <c r="F212" s="39"/>
      <c r="G212" s="39"/>
      <c r="H212" s="39"/>
      <c r="I212" s="39"/>
      <c r="J212" s="39"/>
    </row>
    <row r="213" spans="1:10" s="85" customFormat="1" ht="15.75">
      <c r="A213" s="134" t="s">
        <v>95</v>
      </c>
      <c r="B213" s="110" t="s">
        <v>96</v>
      </c>
      <c r="C213" s="197">
        <v>0</v>
      </c>
      <c r="D213" s="198">
        <v>0</v>
      </c>
      <c r="E213" s="39"/>
      <c r="F213" s="39"/>
      <c r="G213" s="39"/>
      <c r="H213" s="39"/>
      <c r="I213" s="39"/>
      <c r="J213" s="39"/>
    </row>
    <row r="214" spans="1:10" s="85" customFormat="1" ht="15.75">
      <c r="A214" s="134" t="s">
        <v>97</v>
      </c>
      <c r="B214" s="110" t="s">
        <v>98</v>
      </c>
      <c r="C214" s="197">
        <v>1</v>
      </c>
      <c r="D214" s="198">
        <v>0</v>
      </c>
      <c r="E214" s="39"/>
      <c r="F214" s="39"/>
      <c r="G214" s="39"/>
      <c r="H214" s="39"/>
      <c r="I214" s="39"/>
      <c r="J214" s="39"/>
    </row>
    <row r="215" spans="1:10" s="85" customFormat="1" ht="15.75">
      <c r="A215" s="134" t="s">
        <v>273</v>
      </c>
      <c r="B215" s="110">
        <v>210</v>
      </c>
      <c r="C215" s="199">
        <f>C209-C210+C211+C212-C213-C214</f>
        <v>8</v>
      </c>
      <c r="D215" s="200">
        <f>D209-D210+D211+D212-D213-D214</f>
        <v>8</v>
      </c>
      <c r="E215" s="39"/>
      <c r="F215" s="39"/>
      <c r="G215" s="39"/>
      <c r="H215" s="39"/>
      <c r="I215" s="39"/>
      <c r="J215" s="39"/>
    </row>
    <row r="216" spans="1:10" s="85" customFormat="1" ht="31.5">
      <c r="A216" s="134" t="s">
        <v>274</v>
      </c>
      <c r="B216" s="110" t="s">
        <v>99</v>
      </c>
      <c r="C216" s="195">
        <v>0</v>
      </c>
      <c r="D216" s="196">
        <v>0</v>
      </c>
      <c r="E216" s="39"/>
      <c r="F216" s="39"/>
      <c r="G216" s="39"/>
      <c r="H216" s="39"/>
      <c r="I216" s="39"/>
      <c r="J216" s="39"/>
    </row>
    <row r="217" spans="1:10" s="85" customFormat="1" ht="31.5">
      <c r="A217" s="134" t="s">
        <v>100</v>
      </c>
      <c r="B217" s="110" t="s">
        <v>101</v>
      </c>
      <c r="C217" s="195">
        <v>-1</v>
      </c>
      <c r="D217" s="196">
        <v>-10</v>
      </c>
      <c r="E217" s="39"/>
      <c r="F217" s="39"/>
      <c r="G217" s="39"/>
      <c r="H217" s="39"/>
      <c r="I217" s="39"/>
      <c r="J217" s="39"/>
    </row>
    <row r="218" spans="1:10" s="85" customFormat="1" ht="15.75">
      <c r="A218" s="134" t="s">
        <v>275</v>
      </c>
      <c r="B218" s="110">
        <v>240</v>
      </c>
      <c r="C218" s="199">
        <f>C215+C216+C217</f>
        <v>7</v>
      </c>
      <c r="D218" s="200">
        <f>D215+D216+D217</f>
        <v>-2</v>
      </c>
      <c r="E218" s="39"/>
      <c r="F218" s="39"/>
      <c r="G218" s="39"/>
      <c r="H218" s="39"/>
      <c r="I218" s="39"/>
      <c r="J218" s="39"/>
    </row>
    <row r="219" spans="1:10" s="85" customFormat="1" ht="15.75">
      <c r="A219" s="134" t="s">
        <v>102</v>
      </c>
      <c r="B219" s="110">
        <v>250</v>
      </c>
      <c r="C219" s="195">
        <v>0</v>
      </c>
      <c r="D219" s="196">
        <v>-2</v>
      </c>
      <c r="E219" s="39"/>
      <c r="F219" s="39"/>
      <c r="G219" s="39"/>
      <c r="H219" s="39"/>
      <c r="I219" s="39"/>
      <c r="J219" s="39"/>
    </row>
    <row r="220" spans="1:10" s="85" customFormat="1" ht="16.5" thickBot="1">
      <c r="A220" s="179" t="s">
        <v>103</v>
      </c>
      <c r="B220" s="139">
        <v>260</v>
      </c>
      <c r="C220" s="216">
        <v>0</v>
      </c>
      <c r="D220" s="217">
        <v>0</v>
      </c>
      <c r="E220" s="39"/>
      <c r="F220" s="39"/>
      <c r="G220" s="39"/>
      <c r="H220" s="39"/>
      <c r="I220" s="39"/>
      <c r="J220" s="39"/>
    </row>
    <row r="221" spans="1:4" ht="16.5" thickBot="1">
      <c r="A221" s="64"/>
      <c r="B221" s="65"/>
      <c r="C221" s="66"/>
      <c r="D221" s="67"/>
    </row>
    <row r="222" spans="1:4" ht="22.5">
      <c r="A222" s="269" t="s">
        <v>203</v>
      </c>
      <c r="B222" s="270"/>
      <c r="C222" s="270"/>
      <c r="D222" s="271"/>
    </row>
    <row r="223" spans="1:4" ht="23.25" thickBot="1">
      <c r="A223" s="261" t="s">
        <v>264</v>
      </c>
      <c r="B223" s="262"/>
      <c r="C223" s="262"/>
      <c r="D223" s="263"/>
    </row>
    <row r="224" spans="1:4" ht="18.75">
      <c r="A224" s="42" t="s">
        <v>112</v>
      </c>
      <c r="B224" s="264" t="str">
        <f>B83</f>
        <v>"Пищевой комбинат "Веселово"</v>
      </c>
      <c r="C224" s="265"/>
      <c r="D224" s="266"/>
    </row>
    <row r="225" spans="1:4" ht="18.75">
      <c r="A225" s="43" t="s">
        <v>113</v>
      </c>
      <c r="B225" s="264" t="str">
        <f aca="true" t="shared" si="1" ref="B225:B230">B84</f>
        <v>690277551</v>
      </c>
      <c r="C225" s="265"/>
      <c r="D225" s="266"/>
    </row>
    <row r="226" spans="1:4" ht="90" customHeight="1">
      <c r="A226" s="43" t="s">
        <v>114</v>
      </c>
      <c r="B226" s="258" t="str">
        <f t="shared" si="1"/>
        <v> Производство напитков ферментированных прочих (сидр яблочный, сидр грушевый, напиток медовый); напитков смешанных, содержащих алкоголь</v>
      </c>
      <c r="C226" s="267"/>
      <c r="D226" s="268"/>
    </row>
    <row r="227" spans="1:4" ht="18.75">
      <c r="A227" s="43" t="s">
        <v>115</v>
      </c>
      <c r="B227" s="264" t="str">
        <f t="shared" si="1"/>
        <v>открытое акционерное общество</v>
      </c>
      <c r="C227" s="265"/>
      <c r="D227" s="266"/>
    </row>
    <row r="228" spans="1:4" ht="26.25" customHeight="1">
      <c r="A228" s="43" t="s">
        <v>116</v>
      </c>
      <c r="B228" s="374" t="str">
        <f t="shared" si="1"/>
        <v>общее собрание акционеров</v>
      </c>
      <c r="C228" s="375"/>
      <c r="D228" s="376"/>
    </row>
    <row r="229" spans="1:4" ht="18.75">
      <c r="A229" s="43" t="s">
        <v>117</v>
      </c>
      <c r="B229" s="264" t="str">
        <f t="shared" si="1"/>
        <v>тыс.руб</v>
      </c>
      <c r="C229" s="265"/>
      <c r="D229" s="266"/>
    </row>
    <row r="230" spans="1:4" ht="57.75" customHeight="1" thickBot="1">
      <c r="A230" s="56" t="s">
        <v>118</v>
      </c>
      <c r="B230" s="383" t="str">
        <f t="shared" si="1"/>
        <v> ул.Заводская, 24, 222132, д.Веселово, Борисовский район, Минская область, Республика Беларусь</v>
      </c>
      <c r="C230" s="384"/>
      <c r="D230" s="385"/>
    </row>
    <row r="231" spans="1:10" ht="12.75">
      <c r="A231" s="253" t="s">
        <v>149</v>
      </c>
      <c r="B231" s="370" t="s">
        <v>0</v>
      </c>
      <c r="C231" s="370" t="s">
        <v>78</v>
      </c>
      <c r="D231" s="386" t="s">
        <v>79</v>
      </c>
      <c r="E231" s="386" t="s">
        <v>80</v>
      </c>
      <c r="F231" s="370" t="s">
        <v>81</v>
      </c>
      <c r="G231" s="370" t="s">
        <v>82</v>
      </c>
      <c r="H231" s="386" t="s">
        <v>34</v>
      </c>
      <c r="I231" s="370" t="s">
        <v>173</v>
      </c>
      <c r="J231" s="381" t="s">
        <v>183</v>
      </c>
    </row>
    <row r="232" spans="1:10" s="12" customFormat="1" ht="102" customHeight="1">
      <c r="A232" s="254"/>
      <c r="B232" s="371"/>
      <c r="C232" s="371"/>
      <c r="D232" s="387"/>
      <c r="E232" s="387"/>
      <c r="F232" s="371"/>
      <c r="G232" s="371"/>
      <c r="H232" s="387"/>
      <c r="I232" s="371"/>
      <c r="J232" s="382"/>
    </row>
    <row r="233" spans="1:10" s="12" customFormat="1" ht="15.75">
      <c r="A233" s="57">
        <v>1</v>
      </c>
      <c r="B233" s="58">
        <v>2</v>
      </c>
      <c r="C233" s="58">
        <v>3</v>
      </c>
      <c r="D233" s="58">
        <v>4</v>
      </c>
      <c r="E233" s="58">
        <v>5</v>
      </c>
      <c r="F233" s="58">
        <v>6</v>
      </c>
      <c r="G233" s="58">
        <v>7</v>
      </c>
      <c r="H233" s="58">
        <v>8</v>
      </c>
      <c r="I233" s="58">
        <v>9</v>
      </c>
      <c r="J233" s="59">
        <v>10</v>
      </c>
    </row>
    <row r="234" spans="1:10" s="86" customFormat="1" ht="15.75">
      <c r="A234" s="147" t="s">
        <v>346</v>
      </c>
      <c r="B234" s="143" t="s">
        <v>37</v>
      </c>
      <c r="C234" s="144">
        <v>1144</v>
      </c>
      <c r="D234" s="148">
        <v>0</v>
      </c>
      <c r="E234" s="149">
        <v>0</v>
      </c>
      <c r="F234" s="144">
        <v>6</v>
      </c>
      <c r="G234" s="144">
        <v>3138</v>
      </c>
      <c r="H234" s="144">
        <v>-1157</v>
      </c>
      <c r="I234" s="144">
        <v>0</v>
      </c>
      <c r="J234" s="150">
        <f>C234-D234-E234+F234+G234+H234+I234</f>
        <v>3131</v>
      </c>
    </row>
    <row r="235" spans="1:10" s="86" customFormat="1" ht="15.75">
      <c r="A235" s="142" t="s">
        <v>184</v>
      </c>
      <c r="B235" s="151" t="s">
        <v>9</v>
      </c>
      <c r="C235" s="144">
        <v>0</v>
      </c>
      <c r="D235" s="145">
        <v>0</v>
      </c>
      <c r="E235" s="144">
        <v>0</v>
      </c>
      <c r="F235" s="144">
        <v>0</v>
      </c>
      <c r="G235" s="144">
        <v>0</v>
      </c>
      <c r="H235" s="144">
        <v>0</v>
      </c>
      <c r="I235" s="144">
        <v>0</v>
      </c>
      <c r="J235" s="150">
        <f>SUM(C235:I235)</f>
        <v>0</v>
      </c>
    </row>
    <row r="236" spans="1:10" s="86" customFormat="1" ht="15.75">
      <c r="A236" s="152" t="s">
        <v>185</v>
      </c>
      <c r="B236" s="151" t="s">
        <v>10</v>
      </c>
      <c r="C236" s="144">
        <v>0</v>
      </c>
      <c r="D236" s="145">
        <v>0</v>
      </c>
      <c r="E236" s="144">
        <v>0</v>
      </c>
      <c r="F236" s="144">
        <v>0</v>
      </c>
      <c r="G236" s="144">
        <v>0</v>
      </c>
      <c r="H236" s="144">
        <v>-66</v>
      </c>
      <c r="I236" s="144">
        <v>0</v>
      </c>
      <c r="J236" s="150">
        <f>SUM(C236:I236)</f>
        <v>-66</v>
      </c>
    </row>
    <row r="237" spans="1:10" s="86" customFormat="1" ht="31.5">
      <c r="A237" s="142" t="s">
        <v>276</v>
      </c>
      <c r="B237" s="151" t="s">
        <v>209</v>
      </c>
      <c r="C237" s="144">
        <v>0</v>
      </c>
      <c r="D237" s="145">
        <v>0</v>
      </c>
      <c r="E237" s="144">
        <v>0</v>
      </c>
      <c r="F237" s="144">
        <v>0</v>
      </c>
      <c r="G237" s="144">
        <v>0</v>
      </c>
      <c r="H237" s="144"/>
      <c r="I237" s="144">
        <v>0</v>
      </c>
      <c r="J237" s="144">
        <f>SUM(C237:I237)</f>
        <v>0</v>
      </c>
    </row>
    <row r="238" spans="1:10" s="86" customFormat="1" ht="15.75">
      <c r="A238" s="153" t="s">
        <v>277</v>
      </c>
      <c r="B238" s="249" t="s">
        <v>40</v>
      </c>
      <c r="C238" s="245">
        <f>C234+C235+C236+C237</f>
        <v>1144</v>
      </c>
      <c r="D238" s="155">
        <f>D235+D236-D234+D237</f>
        <v>0</v>
      </c>
      <c r="E238" s="245">
        <f>E235+E236-E234+E237</f>
        <v>0</v>
      </c>
      <c r="F238" s="245">
        <f>F234+F235+F236+F237</f>
        <v>6</v>
      </c>
      <c r="G238" s="245">
        <f>G234+G235+G236+G237</f>
        <v>3138</v>
      </c>
      <c r="H238" s="245">
        <v>-1223</v>
      </c>
      <c r="I238" s="245">
        <f>I234+I235+I236+I237</f>
        <v>0</v>
      </c>
      <c r="J238" s="245">
        <f>J234+J235+J236</f>
        <v>3065</v>
      </c>
    </row>
    <row r="239" spans="1:10" s="86" customFormat="1" ht="15.75">
      <c r="A239" s="156">
        <v>43465</v>
      </c>
      <c r="B239" s="250"/>
      <c r="C239" s="246"/>
      <c r="D239" s="158"/>
      <c r="E239" s="246"/>
      <c r="F239" s="246"/>
      <c r="G239" s="246"/>
      <c r="H239" s="246"/>
      <c r="I239" s="246"/>
      <c r="J239" s="246"/>
    </row>
    <row r="240" spans="1:10" s="86" customFormat="1" ht="15.75">
      <c r="A240" s="159" t="s">
        <v>347</v>
      </c>
      <c r="B240" s="249" t="s">
        <v>89</v>
      </c>
      <c r="C240" s="247">
        <f>SUM(C242:C251)</f>
        <v>0</v>
      </c>
      <c r="D240" s="160">
        <f>SUM(D242:D251)</f>
        <v>0</v>
      </c>
      <c r="E240" s="247">
        <f aca="true" t="shared" si="2" ref="E240:J240">SUM(E242:E251)</f>
        <v>0</v>
      </c>
      <c r="F240" s="247">
        <f t="shared" si="2"/>
        <v>0</v>
      </c>
      <c r="G240" s="247">
        <f t="shared" si="2"/>
        <v>0</v>
      </c>
      <c r="H240" s="247">
        <v>8</v>
      </c>
      <c r="I240" s="247">
        <f t="shared" si="2"/>
        <v>0</v>
      </c>
      <c r="J240" s="247">
        <f t="shared" si="2"/>
        <v>8</v>
      </c>
    </row>
    <row r="241" spans="1:10" s="86" customFormat="1" ht="15.75">
      <c r="A241" s="161" t="s">
        <v>278</v>
      </c>
      <c r="B241" s="250"/>
      <c r="C241" s="248"/>
      <c r="D241" s="162"/>
      <c r="E241" s="248"/>
      <c r="F241" s="248"/>
      <c r="G241" s="248"/>
      <c r="H241" s="248"/>
      <c r="I241" s="248"/>
      <c r="J241" s="248"/>
    </row>
    <row r="242" spans="1:10" s="86" customFormat="1" ht="15.75">
      <c r="A242" s="163" t="s">
        <v>64</v>
      </c>
      <c r="B242" s="151"/>
      <c r="C242" s="247">
        <v>0</v>
      </c>
      <c r="D242" s="160">
        <v>0</v>
      </c>
      <c r="E242" s="247">
        <v>0</v>
      </c>
      <c r="F242" s="247">
        <v>0</v>
      </c>
      <c r="G242" s="247">
        <v>0</v>
      </c>
      <c r="H242" s="247">
        <v>8</v>
      </c>
      <c r="I242" s="247">
        <v>0</v>
      </c>
      <c r="J242" s="247">
        <f>SUM(C242:I243)</f>
        <v>8</v>
      </c>
    </row>
    <row r="243" spans="1:10" s="86" customFormat="1" ht="15.75">
      <c r="A243" s="164" t="s">
        <v>279</v>
      </c>
      <c r="B243" s="165" t="s">
        <v>186</v>
      </c>
      <c r="C243" s="248"/>
      <c r="D243" s="162"/>
      <c r="E243" s="248"/>
      <c r="F243" s="248"/>
      <c r="G243" s="248"/>
      <c r="H243" s="248"/>
      <c r="I243" s="248"/>
      <c r="J243" s="248"/>
    </row>
    <row r="244" spans="1:10" s="86" customFormat="1" ht="15.75">
      <c r="A244" s="166" t="s">
        <v>280</v>
      </c>
      <c r="B244" s="151" t="s">
        <v>187</v>
      </c>
      <c r="C244" s="144">
        <v>0</v>
      </c>
      <c r="D244" s="145">
        <v>0</v>
      </c>
      <c r="E244" s="144">
        <v>0</v>
      </c>
      <c r="F244" s="144">
        <v>0</v>
      </c>
      <c r="G244" s="144">
        <v>0</v>
      </c>
      <c r="H244" s="144">
        <v>0</v>
      </c>
      <c r="I244" s="144">
        <v>0</v>
      </c>
      <c r="J244" s="144">
        <f aca="true" t="shared" si="3" ref="J244:J251">SUM(C244:I244)</f>
        <v>0</v>
      </c>
    </row>
    <row r="245" spans="1:10" s="86" customFormat="1" ht="15.75">
      <c r="A245" s="166" t="s">
        <v>281</v>
      </c>
      <c r="B245" s="151" t="s">
        <v>188</v>
      </c>
      <c r="C245" s="144">
        <v>0</v>
      </c>
      <c r="D245" s="145">
        <v>0</v>
      </c>
      <c r="E245" s="144">
        <v>0</v>
      </c>
      <c r="F245" s="144">
        <v>0</v>
      </c>
      <c r="G245" s="144">
        <v>0</v>
      </c>
      <c r="H245" s="144">
        <v>0</v>
      </c>
      <c r="I245" s="144">
        <v>0</v>
      </c>
      <c r="J245" s="144">
        <f t="shared" si="3"/>
        <v>0</v>
      </c>
    </row>
    <row r="246" spans="1:10" s="86" customFormat="1" ht="15.75">
      <c r="A246" s="166" t="s">
        <v>282</v>
      </c>
      <c r="B246" s="151" t="s">
        <v>189</v>
      </c>
      <c r="C246" s="144">
        <v>0</v>
      </c>
      <c r="D246" s="145">
        <v>0</v>
      </c>
      <c r="E246" s="144">
        <v>0</v>
      </c>
      <c r="F246" s="144">
        <v>0</v>
      </c>
      <c r="G246" s="144">
        <v>0</v>
      </c>
      <c r="H246" s="144">
        <v>0</v>
      </c>
      <c r="I246" s="144">
        <v>0</v>
      </c>
      <c r="J246" s="144">
        <f t="shared" si="3"/>
        <v>0</v>
      </c>
    </row>
    <row r="247" spans="1:10" s="86" customFormat="1" ht="15.75">
      <c r="A247" s="166" t="s">
        <v>283</v>
      </c>
      <c r="B247" s="151" t="s">
        <v>190</v>
      </c>
      <c r="C247" s="144">
        <v>0</v>
      </c>
      <c r="D247" s="145">
        <v>0</v>
      </c>
      <c r="E247" s="144">
        <v>0</v>
      </c>
      <c r="F247" s="144">
        <v>0</v>
      </c>
      <c r="G247" s="144">
        <v>0</v>
      </c>
      <c r="H247" s="144">
        <v>0</v>
      </c>
      <c r="I247" s="144">
        <v>0</v>
      </c>
      <c r="J247" s="144">
        <f t="shared" si="3"/>
        <v>0</v>
      </c>
    </row>
    <row r="248" spans="1:10" s="86" customFormat="1" ht="15.75">
      <c r="A248" s="166" t="s">
        <v>284</v>
      </c>
      <c r="B248" s="151" t="s">
        <v>191</v>
      </c>
      <c r="C248" s="144">
        <v>0</v>
      </c>
      <c r="D248" s="145">
        <v>0</v>
      </c>
      <c r="E248" s="144">
        <v>0</v>
      </c>
      <c r="F248" s="144">
        <v>0</v>
      </c>
      <c r="G248" s="144">
        <v>0</v>
      </c>
      <c r="H248" s="144">
        <v>0</v>
      </c>
      <c r="I248" s="144">
        <v>0</v>
      </c>
      <c r="J248" s="144">
        <f t="shared" si="3"/>
        <v>0</v>
      </c>
    </row>
    <row r="249" spans="1:10" s="86" customFormat="1" ht="15.75">
      <c r="A249" s="166" t="s">
        <v>285</v>
      </c>
      <c r="B249" s="151" t="s">
        <v>192</v>
      </c>
      <c r="C249" s="144">
        <v>0</v>
      </c>
      <c r="D249" s="145">
        <v>0</v>
      </c>
      <c r="E249" s="144">
        <v>0</v>
      </c>
      <c r="F249" s="144">
        <v>0</v>
      </c>
      <c r="G249" s="144">
        <v>0</v>
      </c>
      <c r="H249" s="144">
        <v>0</v>
      </c>
      <c r="I249" s="144">
        <v>0</v>
      </c>
      <c r="J249" s="144">
        <f t="shared" si="3"/>
        <v>0</v>
      </c>
    </row>
    <row r="250" spans="1:10" s="86" customFormat="1" ht="15.75">
      <c r="A250" s="166"/>
      <c r="B250" s="151" t="s">
        <v>193</v>
      </c>
      <c r="C250" s="144">
        <v>0</v>
      </c>
      <c r="D250" s="145">
        <v>0</v>
      </c>
      <c r="E250" s="144">
        <v>0</v>
      </c>
      <c r="F250" s="144">
        <v>0</v>
      </c>
      <c r="G250" s="144">
        <v>0</v>
      </c>
      <c r="H250" s="144">
        <v>0</v>
      </c>
      <c r="I250" s="144">
        <v>0</v>
      </c>
      <c r="J250" s="144">
        <f t="shared" si="3"/>
        <v>0</v>
      </c>
    </row>
    <row r="251" spans="1:10" s="86" customFormat="1" ht="15.75">
      <c r="A251" s="166"/>
      <c r="B251" s="151" t="s">
        <v>194</v>
      </c>
      <c r="C251" s="144">
        <v>0</v>
      </c>
      <c r="D251" s="145">
        <v>0</v>
      </c>
      <c r="E251" s="144">
        <v>0</v>
      </c>
      <c r="F251" s="144">
        <v>0</v>
      </c>
      <c r="G251" s="144">
        <v>0</v>
      </c>
      <c r="H251" s="144">
        <v>0</v>
      </c>
      <c r="I251" s="144">
        <v>0</v>
      </c>
      <c r="J251" s="144">
        <f t="shared" si="3"/>
        <v>0</v>
      </c>
    </row>
    <row r="252" spans="1:10" s="86" customFormat="1" ht="15.75">
      <c r="A252" s="142" t="s">
        <v>286</v>
      </c>
      <c r="B252" s="151" t="s">
        <v>41</v>
      </c>
      <c r="C252" s="144">
        <f aca="true" t="shared" si="4" ref="C252:J252">SUM(C253:C258,C259:C262)</f>
        <v>0</v>
      </c>
      <c r="D252" s="145">
        <f t="shared" si="4"/>
        <v>0</v>
      </c>
      <c r="E252" s="144">
        <f t="shared" si="4"/>
        <v>0</v>
      </c>
      <c r="F252" s="144">
        <f t="shared" si="4"/>
        <v>0</v>
      </c>
      <c r="G252" s="144">
        <f t="shared" si="4"/>
        <v>10</v>
      </c>
      <c r="H252" s="144">
        <f t="shared" si="4"/>
        <v>17</v>
      </c>
      <c r="I252" s="144">
        <f t="shared" si="4"/>
        <v>0</v>
      </c>
      <c r="J252" s="144">
        <f t="shared" si="4"/>
        <v>27</v>
      </c>
    </row>
    <row r="253" spans="1:10" s="86" customFormat="1" ht="15.75">
      <c r="A253" s="163" t="s">
        <v>64</v>
      </c>
      <c r="B253" s="151"/>
      <c r="C253" s="247">
        <v>0</v>
      </c>
      <c r="D253" s="160">
        <v>0</v>
      </c>
      <c r="E253" s="247">
        <v>0</v>
      </c>
      <c r="F253" s="247">
        <v>0</v>
      </c>
      <c r="G253" s="247">
        <v>0</v>
      </c>
      <c r="H253" s="247"/>
      <c r="I253" s="247">
        <v>0</v>
      </c>
      <c r="J253" s="247">
        <f>SUM(C253:I254)</f>
        <v>0</v>
      </c>
    </row>
    <row r="254" spans="1:10" s="86" customFormat="1" ht="15.75">
      <c r="A254" s="164" t="s">
        <v>287</v>
      </c>
      <c r="B254" s="165" t="s">
        <v>213</v>
      </c>
      <c r="C254" s="248"/>
      <c r="D254" s="162"/>
      <c r="E254" s="248"/>
      <c r="F254" s="248"/>
      <c r="G254" s="248"/>
      <c r="H254" s="248"/>
      <c r="I254" s="248"/>
      <c r="J254" s="248"/>
    </row>
    <row r="255" spans="1:10" s="86" customFormat="1" ht="15.75">
      <c r="A255" s="166" t="s">
        <v>280</v>
      </c>
      <c r="B255" s="151" t="s">
        <v>214</v>
      </c>
      <c r="C255" s="144">
        <v>0</v>
      </c>
      <c r="D255" s="145">
        <v>0</v>
      </c>
      <c r="E255" s="144">
        <v>0</v>
      </c>
      <c r="F255" s="144">
        <v>0</v>
      </c>
      <c r="G255" s="144">
        <v>0</v>
      </c>
      <c r="H255" s="144">
        <v>0</v>
      </c>
      <c r="I255" s="144">
        <v>0</v>
      </c>
      <c r="J255" s="144">
        <f aca="true" t="shared" si="5" ref="J255:J265">SUM(C255:I255)</f>
        <v>0</v>
      </c>
    </row>
    <row r="256" spans="1:10" s="86" customFormat="1" ht="31.5">
      <c r="A256" s="166" t="s">
        <v>288</v>
      </c>
      <c r="B256" s="151" t="s">
        <v>215</v>
      </c>
      <c r="C256" s="144">
        <v>0</v>
      </c>
      <c r="D256" s="145">
        <v>0</v>
      </c>
      <c r="E256" s="144">
        <v>0</v>
      </c>
      <c r="F256" s="144">
        <v>0</v>
      </c>
      <c r="G256" s="144">
        <v>10</v>
      </c>
      <c r="H256" s="144">
        <v>0</v>
      </c>
      <c r="I256" s="144">
        <v>0</v>
      </c>
      <c r="J256" s="144">
        <f t="shared" si="5"/>
        <v>10</v>
      </c>
    </row>
    <row r="257" spans="1:10" s="86" customFormat="1" ht="15.75">
      <c r="A257" s="166" t="s">
        <v>289</v>
      </c>
      <c r="B257" s="151" t="s">
        <v>216</v>
      </c>
      <c r="C257" s="144">
        <v>0</v>
      </c>
      <c r="D257" s="145">
        <v>0</v>
      </c>
      <c r="E257" s="144">
        <v>0</v>
      </c>
      <c r="F257" s="144">
        <v>0</v>
      </c>
      <c r="G257" s="144">
        <v>0</v>
      </c>
      <c r="H257" s="144">
        <v>0</v>
      </c>
      <c r="I257" s="144">
        <v>0</v>
      </c>
      <c r="J257" s="144">
        <f t="shared" si="5"/>
        <v>0</v>
      </c>
    </row>
    <row r="258" spans="1:10" s="86" customFormat="1" ht="15.75">
      <c r="A258" s="166" t="s">
        <v>290</v>
      </c>
      <c r="B258" s="143" t="s">
        <v>226</v>
      </c>
      <c r="C258" s="144">
        <v>0</v>
      </c>
      <c r="D258" s="145">
        <v>0</v>
      </c>
      <c r="E258" s="144">
        <v>0</v>
      </c>
      <c r="F258" s="144">
        <v>0</v>
      </c>
      <c r="G258" s="144">
        <v>0</v>
      </c>
      <c r="H258" s="144">
        <v>0</v>
      </c>
      <c r="I258" s="144">
        <v>0</v>
      </c>
      <c r="J258" s="144">
        <f t="shared" si="5"/>
        <v>0</v>
      </c>
    </row>
    <row r="259" spans="1:10" s="86" customFormat="1" ht="31.5">
      <c r="A259" s="166" t="s">
        <v>291</v>
      </c>
      <c r="B259" s="143" t="s">
        <v>227</v>
      </c>
      <c r="C259" s="144">
        <v>0</v>
      </c>
      <c r="D259" s="145">
        <v>0</v>
      </c>
      <c r="E259" s="144">
        <v>0</v>
      </c>
      <c r="F259" s="144">
        <v>0</v>
      </c>
      <c r="G259" s="144">
        <v>0</v>
      </c>
      <c r="H259" s="144">
        <v>17</v>
      </c>
      <c r="I259" s="144">
        <v>0</v>
      </c>
      <c r="J259" s="144">
        <f t="shared" si="5"/>
        <v>17</v>
      </c>
    </row>
    <row r="260" spans="1:10" s="86" customFormat="1" ht="15.75">
      <c r="A260" s="166" t="s">
        <v>285</v>
      </c>
      <c r="B260" s="151" t="s">
        <v>228</v>
      </c>
      <c r="C260" s="144">
        <v>0</v>
      </c>
      <c r="D260" s="145">
        <v>0</v>
      </c>
      <c r="E260" s="144">
        <v>0</v>
      </c>
      <c r="F260" s="144">
        <v>0</v>
      </c>
      <c r="G260" s="144">
        <v>0</v>
      </c>
      <c r="H260" s="144">
        <v>0</v>
      </c>
      <c r="I260" s="144">
        <v>0</v>
      </c>
      <c r="J260" s="144">
        <f t="shared" si="5"/>
        <v>0</v>
      </c>
    </row>
    <row r="261" spans="1:10" s="86" customFormat="1" ht="15.75">
      <c r="A261" s="166"/>
      <c r="B261" s="151" t="s">
        <v>292</v>
      </c>
      <c r="C261" s="144">
        <v>0</v>
      </c>
      <c r="D261" s="145">
        <v>0</v>
      </c>
      <c r="E261" s="167">
        <v>0</v>
      </c>
      <c r="F261" s="144">
        <v>0</v>
      </c>
      <c r="G261" s="144">
        <v>0</v>
      </c>
      <c r="H261" s="144">
        <v>0</v>
      </c>
      <c r="I261" s="144">
        <v>0</v>
      </c>
      <c r="J261" s="144">
        <f t="shared" si="5"/>
        <v>0</v>
      </c>
    </row>
    <row r="262" spans="1:10" s="86" customFormat="1" ht="15.75">
      <c r="A262" s="166"/>
      <c r="B262" s="151" t="s">
        <v>293</v>
      </c>
      <c r="C262" s="144">
        <v>0</v>
      </c>
      <c r="D262" s="145">
        <v>0</v>
      </c>
      <c r="E262" s="144">
        <v>0</v>
      </c>
      <c r="F262" s="144">
        <v>0</v>
      </c>
      <c r="G262" s="144">
        <v>0</v>
      </c>
      <c r="H262" s="144">
        <v>0</v>
      </c>
      <c r="I262" s="144">
        <v>0</v>
      </c>
      <c r="J262" s="144">
        <f t="shared" si="5"/>
        <v>0</v>
      </c>
    </row>
    <row r="263" spans="1:10" s="86" customFormat="1" ht="15.75">
      <c r="A263" s="142" t="s">
        <v>195</v>
      </c>
      <c r="B263" s="143" t="s">
        <v>11</v>
      </c>
      <c r="C263" s="144">
        <v>0</v>
      </c>
      <c r="D263" s="145">
        <v>0</v>
      </c>
      <c r="E263" s="144">
        <v>0</v>
      </c>
      <c r="F263" s="144">
        <v>0</v>
      </c>
      <c r="G263" s="144">
        <v>0</v>
      </c>
      <c r="H263" s="144">
        <v>0</v>
      </c>
      <c r="I263" s="144">
        <v>0</v>
      </c>
      <c r="J263" s="144">
        <f t="shared" si="5"/>
        <v>0</v>
      </c>
    </row>
    <row r="264" spans="1:10" s="86" customFormat="1" ht="15.75">
      <c r="A264" s="142" t="s">
        <v>196</v>
      </c>
      <c r="B264" s="143" t="s">
        <v>44</v>
      </c>
      <c r="C264" s="144">
        <v>0</v>
      </c>
      <c r="D264" s="145">
        <v>0</v>
      </c>
      <c r="E264" s="144">
        <v>0</v>
      </c>
      <c r="F264" s="144">
        <v>0</v>
      </c>
      <c r="G264" s="144">
        <v>0</v>
      </c>
      <c r="H264" s="144">
        <v>0</v>
      </c>
      <c r="I264" s="144">
        <v>0</v>
      </c>
      <c r="J264" s="144">
        <f t="shared" si="5"/>
        <v>0</v>
      </c>
    </row>
    <row r="265" spans="1:10" s="86" customFormat="1" ht="15.75">
      <c r="A265" s="152" t="s">
        <v>197</v>
      </c>
      <c r="B265" s="143" t="s">
        <v>12</v>
      </c>
      <c r="C265" s="144">
        <v>0</v>
      </c>
      <c r="D265" s="145">
        <v>0</v>
      </c>
      <c r="E265" s="144">
        <v>0</v>
      </c>
      <c r="F265" s="144">
        <v>0</v>
      </c>
      <c r="G265" s="144">
        <v>0</v>
      </c>
      <c r="H265" s="144">
        <v>0</v>
      </c>
      <c r="I265" s="144">
        <v>0</v>
      </c>
      <c r="J265" s="144">
        <f t="shared" si="5"/>
        <v>0</v>
      </c>
    </row>
    <row r="266" spans="1:10" s="86" customFormat="1" ht="15.75">
      <c r="A266" s="152" t="s">
        <v>348</v>
      </c>
      <c r="B266" s="143" t="s">
        <v>13</v>
      </c>
      <c r="C266" s="154">
        <v>1144</v>
      </c>
      <c r="D266" s="145">
        <v>0</v>
      </c>
      <c r="E266" s="154">
        <v>0</v>
      </c>
      <c r="F266" s="154">
        <v>6</v>
      </c>
      <c r="G266" s="154">
        <v>3128</v>
      </c>
      <c r="H266" s="154">
        <v>-1232</v>
      </c>
      <c r="I266" s="154">
        <v>0</v>
      </c>
      <c r="J266" s="154">
        <v>3046</v>
      </c>
    </row>
    <row r="267" spans="1:10" s="86" customFormat="1" ht="15.75">
      <c r="A267" s="147" t="s">
        <v>348</v>
      </c>
      <c r="B267" s="143" t="s">
        <v>47</v>
      </c>
      <c r="C267" s="144">
        <f>C266</f>
        <v>1144</v>
      </c>
      <c r="D267" s="168">
        <f>D266</f>
        <v>0</v>
      </c>
      <c r="E267" s="169">
        <f>E266</f>
        <v>0</v>
      </c>
      <c r="F267" s="144">
        <f>F266</f>
        <v>6</v>
      </c>
      <c r="G267" s="144">
        <v>3128</v>
      </c>
      <c r="H267" s="144">
        <v>-1232</v>
      </c>
      <c r="I267" s="144"/>
      <c r="J267" s="150">
        <f>SUM(C267:I267)</f>
        <v>3046</v>
      </c>
    </row>
    <row r="268" spans="1:10" s="86" customFormat="1" ht="15.75">
      <c r="A268" s="142" t="s">
        <v>184</v>
      </c>
      <c r="B268" s="151" t="s">
        <v>14</v>
      </c>
      <c r="C268" s="144">
        <v>0</v>
      </c>
      <c r="D268" s="145">
        <v>0</v>
      </c>
      <c r="E268" s="144">
        <v>0</v>
      </c>
      <c r="F268" s="144">
        <v>0</v>
      </c>
      <c r="G268" s="144">
        <v>0</v>
      </c>
      <c r="H268" s="144">
        <v>0</v>
      </c>
      <c r="I268" s="144">
        <v>0</v>
      </c>
      <c r="J268" s="144">
        <f>SUM(C268:I268)</f>
        <v>0</v>
      </c>
    </row>
    <row r="269" spans="1:10" s="86" customFormat="1" ht="15.75">
      <c r="A269" s="152" t="s">
        <v>185</v>
      </c>
      <c r="B269" s="151" t="s">
        <v>50</v>
      </c>
      <c r="C269" s="144">
        <v>0</v>
      </c>
      <c r="D269" s="145">
        <v>0</v>
      </c>
      <c r="E269" s="144">
        <v>0</v>
      </c>
      <c r="F269" s="144">
        <v>0</v>
      </c>
      <c r="G269" s="144"/>
      <c r="H269" s="144"/>
      <c r="I269" s="144">
        <v>0</v>
      </c>
      <c r="J269" s="144">
        <f>SUM(C269:I269)</f>
        <v>0</v>
      </c>
    </row>
    <row r="270" spans="1:10" s="86" customFormat="1" ht="15.75">
      <c r="A270" s="153" t="s">
        <v>277</v>
      </c>
      <c r="B270" s="249" t="s">
        <v>66</v>
      </c>
      <c r="C270" s="245">
        <f>'[1]Баланс'!$D$70</f>
        <v>0</v>
      </c>
      <c r="D270" s="170">
        <f>'[1]Баланс'!$D$71</f>
        <v>0</v>
      </c>
      <c r="E270" s="251"/>
      <c r="F270" s="245">
        <f>'[1]Баланс'!$D$73</f>
        <v>0</v>
      </c>
      <c r="G270" s="245">
        <f>'[1]Баланс'!$D$74</f>
        <v>0</v>
      </c>
      <c r="H270" s="245">
        <f>'[1]Баланс'!$D$75</f>
        <v>0</v>
      </c>
      <c r="I270" s="245">
        <f>'[1]Баланс'!$D$76</f>
        <v>0</v>
      </c>
      <c r="J270" s="245">
        <f>C270-D270-E270+F270+G270+H270+I270</f>
        <v>0</v>
      </c>
    </row>
    <row r="271" spans="1:10" s="86" customFormat="1" ht="15.75">
      <c r="A271" s="156">
        <v>43830</v>
      </c>
      <c r="B271" s="250"/>
      <c r="C271" s="246"/>
      <c r="D271" s="171"/>
      <c r="E271" s="252"/>
      <c r="F271" s="246"/>
      <c r="G271" s="246"/>
      <c r="H271" s="246"/>
      <c r="I271" s="246"/>
      <c r="J271" s="246"/>
    </row>
    <row r="272" spans="1:10" s="86" customFormat="1" ht="15.75">
      <c r="A272" s="159" t="s">
        <v>349</v>
      </c>
      <c r="B272" s="151"/>
      <c r="C272" s="154"/>
      <c r="D272" s="155"/>
      <c r="E272" s="154"/>
      <c r="F272" s="154"/>
      <c r="G272" s="172"/>
      <c r="H272" s="172"/>
      <c r="I272" s="172"/>
      <c r="J272" s="173"/>
    </row>
    <row r="273" spans="1:10" s="86" customFormat="1" ht="15.75">
      <c r="A273" s="161" t="s">
        <v>278</v>
      </c>
      <c r="B273" s="165" t="s">
        <v>15</v>
      </c>
      <c r="C273" s="174">
        <f>SUM(C274:C283)</f>
        <v>0</v>
      </c>
      <c r="D273" s="158">
        <f>SUM(D274:D283)</f>
        <v>0</v>
      </c>
      <c r="E273" s="174">
        <f aca="true" t="shared" si="6" ref="E273:J273">SUM(E274:E283)</f>
        <v>0</v>
      </c>
      <c r="F273" s="174">
        <f t="shared" si="6"/>
        <v>0</v>
      </c>
      <c r="G273" s="174">
        <f t="shared" si="6"/>
        <v>0</v>
      </c>
      <c r="H273" s="174">
        <f t="shared" si="6"/>
        <v>8</v>
      </c>
      <c r="I273" s="174">
        <f t="shared" si="6"/>
        <v>0</v>
      </c>
      <c r="J273" s="174">
        <f t="shared" si="6"/>
        <v>8</v>
      </c>
    </row>
    <row r="274" spans="1:10" s="86" customFormat="1" ht="15.75">
      <c r="A274" s="163" t="s">
        <v>64</v>
      </c>
      <c r="B274" s="151"/>
      <c r="C274" s="247">
        <v>0</v>
      </c>
      <c r="D274" s="160">
        <v>0</v>
      </c>
      <c r="E274" s="247">
        <v>0</v>
      </c>
      <c r="F274" s="247">
        <v>0</v>
      </c>
      <c r="G274" s="247">
        <v>0</v>
      </c>
      <c r="H274" s="247">
        <v>8</v>
      </c>
      <c r="I274" s="247"/>
      <c r="J274" s="245">
        <f>SUM(C274:I275)</f>
        <v>8</v>
      </c>
    </row>
    <row r="275" spans="1:10" s="86" customFormat="1" ht="15.75">
      <c r="A275" s="164" t="s">
        <v>279</v>
      </c>
      <c r="B275" s="165" t="s">
        <v>294</v>
      </c>
      <c r="C275" s="248"/>
      <c r="D275" s="162"/>
      <c r="E275" s="248"/>
      <c r="F275" s="248"/>
      <c r="G275" s="248"/>
      <c r="H275" s="248"/>
      <c r="I275" s="248"/>
      <c r="J275" s="246"/>
    </row>
    <row r="276" spans="1:10" s="86" customFormat="1" ht="15.75">
      <c r="A276" s="166" t="s">
        <v>280</v>
      </c>
      <c r="B276" s="151" t="s">
        <v>295</v>
      </c>
      <c r="C276" s="157">
        <v>0</v>
      </c>
      <c r="D276" s="145">
        <v>0</v>
      </c>
      <c r="E276" s="157">
        <v>0</v>
      </c>
      <c r="F276" s="157">
        <v>0</v>
      </c>
      <c r="G276" s="157">
        <v>0</v>
      </c>
      <c r="H276" s="157">
        <v>0</v>
      </c>
      <c r="I276" s="157">
        <v>0</v>
      </c>
      <c r="J276" s="157">
        <f aca="true" t="shared" si="7" ref="J276:J283">SUM(C276:I276)</f>
        <v>0</v>
      </c>
    </row>
    <row r="277" spans="1:10" s="86" customFormat="1" ht="15.75">
      <c r="A277" s="166" t="s">
        <v>281</v>
      </c>
      <c r="B277" s="151" t="s">
        <v>296</v>
      </c>
      <c r="C277" s="144">
        <v>0</v>
      </c>
      <c r="D277" s="145">
        <v>0</v>
      </c>
      <c r="E277" s="144">
        <v>0</v>
      </c>
      <c r="F277" s="144">
        <v>0</v>
      </c>
      <c r="G277" s="144">
        <v>0</v>
      </c>
      <c r="H277" s="144">
        <v>0</v>
      </c>
      <c r="I277" s="144">
        <v>0</v>
      </c>
      <c r="J277" s="157">
        <f t="shared" si="7"/>
        <v>0</v>
      </c>
    </row>
    <row r="278" spans="1:10" s="86" customFormat="1" ht="15.75">
      <c r="A278" s="166" t="s">
        <v>282</v>
      </c>
      <c r="B278" s="151" t="s">
        <v>297</v>
      </c>
      <c r="C278" s="144">
        <v>0</v>
      </c>
      <c r="D278" s="145">
        <v>0</v>
      </c>
      <c r="E278" s="144">
        <v>0</v>
      </c>
      <c r="F278" s="144">
        <v>0</v>
      </c>
      <c r="G278" s="144">
        <v>0</v>
      </c>
      <c r="H278" s="144">
        <v>0</v>
      </c>
      <c r="I278" s="144">
        <v>0</v>
      </c>
      <c r="J278" s="157">
        <f t="shared" si="7"/>
        <v>0</v>
      </c>
    </row>
    <row r="279" spans="1:10" s="86" customFormat="1" ht="15.75">
      <c r="A279" s="166" t="s">
        <v>283</v>
      </c>
      <c r="B279" s="151" t="s">
        <v>298</v>
      </c>
      <c r="C279" s="144">
        <v>0</v>
      </c>
      <c r="D279" s="145">
        <v>0</v>
      </c>
      <c r="E279" s="144">
        <v>0</v>
      </c>
      <c r="F279" s="144">
        <v>0</v>
      </c>
      <c r="G279" s="144">
        <v>0</v>
      </c>
      <c r="H279" s="144">
        <v>0</v>
      </c>
      <c r="I279" s="144">
        <v>0</v>
      </c>
      <c r="J279" s="157">
        <f t="shared" si="7"/>
        <v>0</v>
      </c>
    </row>
    <row r="280" spans="1:10" s="86" customFormat="1" ht="15.75">
      <c r="A280" s="166" t="s">
        <v>284</v>
      </c>
      <c r="B280" s="151" t="s">
        <v>299</v>
      </c>
      <c r="C280" s="144">
        <v>0</v>
      </c>
      <c r="D280" s="145">
        <v>0</v>
      </c>
      <c r="E280" s="144">
        <v>0</v>
      </c>
      <c r="F280" s="144">
        <v>0</v>
      </c>
      <c r="G280" s="144">
        <v>0</v>
      </c>
      <c r="H280" s="144">
        <v>0</v>
      </c>
      <c r="I280" s="144">
        <v>0</v>
      </c>
      <c r="J280" s="157">
        <f t="shared" si="7"/>
        <v>0</v>
      </c>
    </row>
    <row r="281" spans="1:10" s="86" customFormat="1" ht="15.75">
      <c r="A281" s="166" t="s">
        <v>285</v>
      </c>
      <c r="B281" s="151" t="s">
        <v>300</v>
      </c>
      <c r="C281" s="144">
        <v>0</v>
      </c>
      <c r="D281" s="145">
        <v>0</v>
      </c>
      <c r="E281" s="144">
        <v>0</v>
      </c>
      <c r="F281" s="144">
        <v>0</v>
      </c>
      <c r="G281" s="144">
        <v>0</v>
      </c>
      <c r="H281" s="144">
        <v>0</v>
      </c>
      <c r="I281" s="144">
        <v>0</v>
      </c>
      <c r="J281" s="157">
        <f t="shared" si="7"/>
        <v>0</v>
      </c>
    </row>
    <row r="282" spans="1:10" s="86" customFormat="1" ht="15.75">
      <c r="A282" s="166"/>
      <c r="B282" s="151" t="s">
        <v>301</v>
      </c>
      <c r="C282" s="144">
        <v>0</v>
      </c>
      <c r="D282" s="145">
        <v>0</v>
      </c>
      <c r="E282" s="144">
        <v>0</v>
      </c>
      <c r="F282" s="144"/>
      <c r="G282" s="144">
        <v>0</v>
      </c>
      <c r="H282" s="144">
        <v>0</v>
      </c>
      <c r="I282" s="144">
        <v>0</v>
      </c>
      <c r="J282" s="157">
        <f t="shared" si="7"/>
        <v>0</v>
      </c>
    </row>
    <row r="283" spans="1:10" s="86" customFormat="1" ht="15.75">
      <c r="A283" s="166"/>
      <c r="B283" s="151" t="s">
        <v>302</v>
      </c>
      <c r="C283" s="144">
        <v>0</v>
      </c>
      <c r="D283" s="145">
        <v>0</v>
      </c>
      <c r="E283" s="144">
        <v>0</v>
      </c>
      <c r="F283" s="144">
        <v>0</v>
      </c>
      <c r="G283" s="144">
        <v>0</v>
      </c>
      <c r="H283" s="144">
        <v>0</v>
      </c>
      <c r="I283" s="144">
        <v>0</v>
      </c>
      <c r="J283" s="157">
        <f t="shared" si="7"/>
        <v>0</v>
      </c>
    </row>
    <row r="284" spans="1:10" s="86" customFormat="1" ht="15.75">
      <c r="A284" s="142" t="s">
        <v>286</v>
      </c>
      <c r="B284" s="151" t="s">
        <v>16</v>
      </c>
      <c r="C284" s="144">
        <f>SUM(C285:C294)</f>
        <v>0</v>
      </c>
      <c r="D284" s="145">
        <f>SUM(D285:D294)</f>
        <v>0</v>
      </c>
      <c r="E284" s="144">
        <f>SUM(E285:E294)</f>
        <v>0</v>
      </c>
      <c r="F284" s="144">
        <f>SUM(F285:F294)</f>
        <v>0</v>
      </c>
      <c r="G284" s="144">
        <v>1</v>
      </c>
      <c r="H284" s="144">
        <v>1</v>
      </c>
      <c r="I284" s="144">
        <f>SUM(I285:I294)</f>
        <v>0</v>
      </c>
      <c r="J284" s="144">
        <v>2</v>
      </c>
    </row>
    <row r="285" spans="1:10" s="86" customFormat="1" ht="15.75">
      <c r="A285" s="163" t="s">
        <v>64</v>
      </c>
      <c r="B285" s="151"/>
      <c r="C285" s="247">
        <v>0</v>
      </c>
      <c r="D285" s="160">
        <v>0</v>
      </c>
      <c r="E285" s="247">
        <v>0</v>
      </c>
      <c r="F285" s="247">
        <v>0</v>
      </c>
      <c r="G285" s="247">
        <v>0</v>
      </c>
      <c r="H285" s="247">
        <v>0</v>
      </c>
      <c r="I285" s="247">
        <v>0</v>
      </c>
      <c r="J285" s="245">
        <f>SUM(C285:I286)</f>
        <v>0</v>
      </c>
    </row>
    <row r="286" spans="1:10" s="86" customFormat="1" ht="15.75">
      <c r="A286" s="164" t="s">
        <v>287</v>
      </c>
      <c r="B286" s="165" t="s">
        <v>303</v>
      </c>
      <c r="C286" s="248"/>
      <c r="D286" s="162"/>
      <c r="E286" s="248"/>
      <c r="F286" s="248"/>
      <c r="G286" s="248"/>
      <c r="H286" s="248"/>
      <c r="I286" s="248"/>
      <c r="J286" s="246"/>
    </row>
    <row r="287" spans="1:10" s="86" customFormat="1" ht="15.75">
      <c r="A287" s="166" t="s">
        <v>280</v>
      </c>
      <c r="B287" s="151" t="s">
        <v>304</v>
      </c>
      <c r="C287" s="157">
        <v>0</v>
      </c>
      <c r="D287" s="145">
        <v>0</v>
      </c>
      <c r="E287" s="157">
        <v>0</v>
      </c>
      <c r="F287" s="157">
        <v>0</v>
      </c>
      <c r="G287" s="157">
        <v>0</v>
      </c>
      <c r="H287" s="157">
        <v>0</v>
      </c>
      <c r="I287" s="157">
        <v>0</v>
      </c>
      <c r="J287" s="157">
        <f aca="true" t="shared" si="8" ref="J287:J297">SUM(C287:I287)</f>
        <v>0</v>
      </c>
    </row>
    <row r="288" spans="1:10" s="86" customFormat="1" ht="31.5">
      <c r="A288" s="166" t="s">
        <v>288</v>
      </c>
      <c r="B288" s="151" t="s">
        <v>305</v>
      </c>
      <c r="C288" s="144">
        <v>0</v>
      </c>
      <c r="D288" s="145">
        <v>0</v>
      </c>
      <c r="E288" s="144">
        <v>0</v>
      </c>
      <c r="F288" s="144">
        <v>0</v>
      </c>
      <c r="G288" s="144">
        <v>1</v>
      </c>
      <c r="H288" s="144">
        <v>0</v>
      </c>
      <c r="I288" s="144">
        <v>0</v>
      </c>
      <c r="J288" s="157">
        <f t="shared" si="8"/>
        <v>1</v>
      </c>
    </row>
    <row r="289" spans="1:10" s="86" customFormat="1" ht="15.75">
      <c r="A289" s="166" t="s">
        <v>289</v>
      </c>
      <c r="B289" s="151" t="s">
        <v>306</v>
      </c>
      <c r="C289" s="144">
        <v>0</v>
      </c>
      <c r="D289" s="145">
        <v>0</v>
      </c>
      <c r="E289" s="144">
        <v>0</v>
      </c>
      <c r="F289" s="144">
        <v>0</v>
      </c>
      <c r="G289" s="144">
        <v>0</v>
      </c>
      <c r="H289" s="144">
        <v>0</v>
      </c>
      <c r="I289" s="144">
        <v>0</v>
      </c>
      <c r="J289" s="157">
        <f t="shared" si="8"/>
        <v>0</v>
      </c>
    </row>
    <row r="290" spans="1:10" s="86" customFormat="1" ht="15.75">
      <c r="A290" s="166" t="s">
        <v>290</v>
      </c>
      <c r="B290" s="151" t="s">
        <v>307</v>
      </c>
      <c r="C290" s="144">
        <v>0</v>
      </c>
      <c r="D290" s="145">
        <v>0</v>
      </c>
      <c r="E290" s="144">
        <v>0</v>
      </c>
      <c r="F290" s="144">
        <v>0</v>
      </c>
      <c r="G290" s="144">
        <v>0</v>
      </c>
      <c r="H290" s="144">
        <v>0</v>
      </c>
      <c r="I290" s="144">
        <v>0</v>
      </c>
      <c r="J290" s="157">
        <f t="shared" si="8"/>
        <v>0</v>
      </c>
    </row>
    <row r="291" spans="1:10" s="86" customFormat="1" ht="31.5">
      <c r="A291" s="166" t="s">
        <v>291</v>
      </c>
      <c r="B291" s="151" t="s">
        <v>308</v>
      </c>
      <c r="C291" s="144">
        <v>0</v>
      </c>
      <c r="D291" s="145">
        <v>0</v>
      </c>
      <c r="E291" s="144">
        <v>0</v>
      </c>
      <c r="F291" s="144">
        <v>0</v>
      </c>
      <c r="G291" s="144">
        <v>0</v>
      </c>
      <c r="H291" s="144">
        <v>1</v>
      </c>
      <c r="I291" s="144">
        <v>0</v>
      </c>
      <c r="J291" s="157">
        <f t="shared" si="8"/>
        <v>1</v>
      </c>
    </row>
    <row r="292" spans="1:10" s="86" customFormat="1" ht="15.75">
      <c r="A292" s="166" t="s">
        <v>285</v>
      </c>
      <c r="B292" s="151" t="s">
        <v>309</v>
      </c>
      <c r="C292" s="144">
        <v>0</v>
      </c>
      <c r="D292" s="145">
        <v>0</v>
      </c>
      <c r="E292" s="144">
        <v>0</v>
      </c>
      <c r="F292" s="144">
        <v>0</v>
      </c>
      <c r="G292" s="144">
        <v>0</v>
      </c>
      <c r="H292" s="144">
        <v>0</v>
      </c>
      <c r="I292" s="144">
        <v>0</v>
      </c>
      <c r="J292" s="157">
        <f t="shared" si="8"/>
        <v>0</v>
      </c>
    </row>
    <row r="293" spans="1:10" s="86" customFormat="1" ht="15.75">
      <c r="A293" s="166"/>
      <c r="B293" s="151" t="s">
        <v>310</v>
      </c>
      <c r="C293" s="144">
        <v>0</v>
      </c>
      <c r="D293" s="145">
        <v>0</v>
      </c>
      <c r="E293" s="144">
        <v>0</v>
      </c>
      <c r="F293" s="144">
        <v>0</v>
      </c>
      <c r="G293" s="144"/>
      <c r="H293" s="144"/>
      <c r="I293" s="144">
        <v>0</v>
      </c>
      <c r="J293" s="157">
        <f t="shared" si="8"/>
        <v>0</v>
      </c>
    </row>
    <row r="294" spans="1:10" s="86" customFormat="1" ht="15.75">
      <c r="A294" s="166"/>
      <c r="B294" s="175" t="s">
        <v>311</v>
      </c>
      <c r="C294" s="144">
        <v>0</v>
      </c>
      <c r="D294" s="145">
        <v>0</v>
      </c>
      <c r="E294" s="144">
        <v>0</v>
      </c>
      <c r="F294" s="144"/>
      <c r="G294" s="144"/>
      <c r="H294" s="144"/>
      <c r="I294" s="144">
        <v>0</v>
      </c>
      <c r="J294" s="157">
        <f t="shared" si="8"/>
        <v>0</v>
      </c>
    </row>
    <row r="295" spans="1:10" s="86" customFormat="1" ht="15.75">
      <c r="A295" s="142" t="s">
        <v>195</v>
      </c>
      <c r="B295" s="151" t="s">
        <v>52</v>
      </c>
      <c r="C295" s="144">
        <v>0</v>
      </c>
      <c r="D295" s="145">
        <v>0</v>
      </c>
      <c r="E295" s="144">
        <v>0</v>
      </c>
      <c r="F295" s="144">
        <v>0</v>
      </c>
      <c r="G295" s="144">
        <v>0</v>
      </c>
      <c r="H295" s="144">
        <v>0</v>
      </c>
      <c r="I295" s="144">
        <v>0</v>
      </c>
      <c r="J295" s="157">
        <f t="shared" si="8"/>
        <v>0</v>
      </c>
    </row>
    <row r="296" spans="1:10" s="86" customFormat="1" ht="15.75">
      <c r="A296" s="142" t="s">
        <v>196</v>
      </c>
      <c r="B296" s="151" t="s">
        <v>94</v>
      </c>
      <c r="C296" s="144">
        <v>0</v>
      </c>
      <c r="D296" s="145">
        <v>0</v>
      </c>
      <c r="E296" s="144">
        <v>0</v>
      </c>
      <c r="F296" s="144">
        <v>1</v>
      </c>
      <c r="G296" s="144">
        <v>0</v>
      </c>
      <c r="H296" s="144">
        <v>-1</v>
      </c>
      <c r="I296" s="144">
        <v>0</v>
      </c>
      <c r="J296" s="157">
        <f t="shared" si="8"/>
        <v>0</v>
      </c>
    </row>
    <row r="297" spans="1:10" s="86" customFormat="1" ht="15.75">
      <c r="A297" s="142" t="s">
        <v>197</v>
      </c>
      <c r="B297" s="151" t="s">
        <v>96</v>
      </c>
      <c r="C297" s="144">
        <v>0</v>
      </c>
      <c r="D297" s="145">
        <v>0</v>
      </c>
      <c r="E297" s="144">
        <v>0</v>
      </c>
      <c r="F297" s="144">
        <v>0</v>
      </c>
      <c r="G297" s="144">
        <v>-1</v>
      </c>
      <c r="H297" s="144">
        <v>1</v>
      </c>
      <c r="I297" s="144">
        <v>0</v>
      </c>
      <c r="J297" s="157">
        <f t="shared" si="8"/>
        <v>0</v>
      </c>
    </row>
    <row r="298" spans="1:10" s="146" customFormat="1" ht="15.75">
      <c r="A298" s="142" t="s">
        <v>350</v>
      </c>
      <c r="B298" s="143" t="s">
        <v>98</v>
      </c>
      <c r="C298" s="144">
        <v>1144</v>
      </c>
      <c r="D298" s="145">
        <f>-'[1]Баланс'!$C$71</f>
        <v>0</v>
      </c>
      <c r="E298" s="144">
        <v>0</v>
      </c>
      <c r="F298" s="144">
        <v>7</v>
      </c>
      <c r="G298" s="144">
        <v>3126</v>
      </c>
      <c r="H298" s="144">
        <v>-1225</v>
      </c>
      <c r="I298" s="144">
        <f>'[1]Баланс'!$C$76</f>
        <v>0</v>
      </c>
      <c r="J298" s="144">
        <f>C298+D298+E298+F298+G298+H298+I298</f>
        <v>3052</v>
      </c>
    </row>
    <row r="299" ht="13.5" thickBot="1"/>
    <row r="300" spans="1:4" ht="22.5">
      <c r="A300" s="390" t="s">
        <v>201</v>
      </c>
      <c r="B300" s="270"/>
      <c r="C300" s="270"/>
      <c r="D300" s="391"/>
    </row>
    <row r="301" spans="1:4" ht="23.25" thickBot="1">
      <c r="A301" s="392" t="s">
        <v>264</v>
      </c>
      <c r="B301" s="393"/>
      <c r="C301" s="393"/>
      <c r="D301" s="394"/>
    </row>
    <row r="302" spans="1:4" ht="18.75">
      <c r="A302" s="60" t="s">
        <v>112</v>
      </c>
      <c r="B302" s="264" t="str">
        <f aca="true" t="shared" si="9" ref="B302:B308">B83</f>
        <v>"Пищевой комбинат "Веселово"</v>
      </c>
      <c r="C302" s="265"/>
      <c r="D302" s="266"/>
    </row>
    <row r="303" spans="1:4" ht="18.75">
      <c r="A303" s="61" t="s">
        <v>113</v>
      </c>
      <c r="B303" s="264" t="str">
        <f t="shared" si="9"/>
        <v>690277551</v>
      </c>
      <c r="C303" s="265"/>
      <c r="D303" s="266"/>
    </row>
    <row r="304" spans="1:4" ht="93" customHeight="1">
      <c r="A304" s="61" t="s">
        <v>114</v>
      </c>
      <c r="B304" s="374" t="str">
        <f t="shared" si="9"/>
        <v> Производство напитков ферментированных прочих (сидр яблочный, сидр грушевый, напиток медовый); напитков смешанных, содержащих алкоголь</v>
      </c>
      <c r="C304" s="388"/>
      <c r="D304" s="389"/>
    </row>
    <row r="305" spans="1:4" ht="20.25" customHeight="1">
      <c r="A305" s="61" t="s">
        <v>115</v>
      </c>
      <c r="B305" s="374" t="str">
        <f t="shared" si="9"/>
        <v>открытое акционерное общество</v>
      </c>
      <c r="C305" s="388"/>
      <c r="D305" s="389"/>
    </row>
    <row r="306" spans="1:4" ht="19.5" customHeight="1">
      <c r="A306" s="61" t="s">
        <v>116</v>
      </c>
      <c r="B306" s="374" t="str">
        <f t="shared" si="9"/>
        <v>общее собрание акционеров</v>
      </c>
      <c r="C306" s="375"/>
      <c r="D306" s="376"/>
    </row>
    <row r="307" spans="1:4" ht="18.75">
      <c r="A307" s="61" t="s">
        <v>117</v>
      </c>
      <c r="B307" s="374" t="str">
        <f t="shared" si="9"/>
        <v>тыс.руб</v>
      </c>
      <c r="C307" s="388"/>
      <c r="D307" s="389"/>
    </row>
    <row r="308" spans="1:4" ht="54" customHeight="1">
      <c r="A308" s="61" t="s">
        <v>118</v>
      </c>
      <c r="B308" s="374" t="str">
        <f t="shared" si="9"/>
        <v> ул.Заводская, 24, 222132, д.Веселово, Борисовский район, Минская область, Республика Беларусь</v>
      </c>
      <c r="C308" s="388"/>
      <c r="D308" s="389"/>
    </row>
    <row r="309" spans="1:4" ht="2.25" customHeight="1">
      <c r="A309" s="40"/>
      <c r="B309" s="62"/>
      <c r="C309" s="62"/>
      <c r="D309" s="63"/>
    </row>
    <row r="310" spans="1:4" ht="12.75">
      <c r="A310" s="40"/>
      <c r="B310" s="62"/>
      <c r="C310" s="62"/>
      <c r="D310" s="63"/>
    </row>
    <row r="311" spans="1:4" ht="31.5">
      <c r="A311" s="57" t="s">
        <v>149</v>
      </c>
      <c r="B311" s="58" t="s">
        <v>0</v>
      </c>
      <c r="C311" s="239" t="s">
        <v>265</v>
      </c>
      <c r="D311" s="240" t="s">
        <v>204</v>
      </c>
    </row>
    <row r="312" spans="1:4" ht="15.75">
      <c r="A312" s="57">
        <v>1</v>
      </c>
      <c r="B312" s="58">
        <v>2</v>
      </c>
      <c r="C312" s="58">
        <v>3</v>
      </c>
      <c r="D312" s="59">
        <v>4</v>
      </c>
    </row>
    <row r="313" spans="1:10" s="85" customFormat="1" ht="15.75">
      <c r="A313" s="128" t="s">
        <v>200</v>
      </c>
      <c r="B313" s="121"/>
      <c r="C313" s="121"/>
      <c r="D313" s="129"/>
      <c r="E313" s="39"/>
      <c r="F313" s="39"/>
      <c r="G313" s="39"/>
      <c r="H313" s="39"/>
      <c r="I313" s="39"/>
      <c r="J313" s="39"/>
    </row>
    <row r="314" spans="1:10" s="85" customFormat="1" ht="15.75">
      <c r="A314" s="130" t="s">
        <v>312</v>
      </c>
      <c r="B314" s="110" t="s">
        <v>9</v>
      </c>
      <c r="C314" s="199">
        <v>9493</v>
      </c>
      <c r="D314" s="200">
        <v>8101</v>
      </c>
      <c r="E314" s="39"/>
      <c r="F314" s="39"/>
      <c r="G314" s="39"/>
      <c r="H314" s="39"/>
      <c r="I314" s="39"/>
      <c r="J314" s="39"/>
    </row>
    <row r="315" spans="1:10" s="85" customFormat="1" ht="15.75">
      <c r="A315" s="131" t="s">
        <v>64</v>
      </c>
      <c r="B315" s="118"/>
      <c r="C315" s="218"/>
      <c r="D315" s="219"/>
      <c r="E315" s="39"/>
      <c r="F315" s="39"/>
      <c r="G315" s="39"/>
      <c r="H315" s="39"/>
      <c r="I315" s="39"/>
      <c r="J315" s="39"/>
    </row>
    <row r="316" spans="1:10" s="85" customFormat="1" ht="15.75">
      <c r="A316" s="132" t="s">
        <v>313</v>
      </c>
      <c r="B316" s="119" t="s">
        <v>205</v>
      </c>
      <c r="C316" s="203">
        <v>9456</v>
      </c>
      <c r="D316" s="204">
        <v>8098</v>
      </c>
      <c r="E316" s="39"/>
      <c r="F316" s="39"/>
      <c r="G316" s="39"/>
      <c r="H316" s="39"/>
      <c r="I316" s="39"/>
      <c r="J316" s="39"/>
    </row>
    <row r="317" spans="1:10" s="85" customFormat="1" ht="15.75">
      <c r="A317" s="130" t="s">
        <v>314</v>
      </c>
      <c r="B317" s="110" t="s">
        <v>206</v>
      </c>
      <c r="C317" s="195">
        <v>0</v>
      </c>
      <c r="D317" s="196">
        <v>0</v>
      </c>
      <c r="E317" s="39"/>
      <c r="F317" s="39"/>
      <c r="G317" s="39"/>
      <c r="H317" s="39"/>
      <c r="I317" s="39"/>
      <c r="J317" s="39"/>
    </row>
    <row r="318" spans="1:10" s="85" customFormat="1" ht="15.75">
      <c r="A318" s="130" t="s">
        <v>315</v>
      </c>
      <c r="B318" s="110" t="s">
        <v>207</v>
      </c>
      <c r="C318" s="195">
        <v>0</v>
      </c>
      <c r="D318" s="196">
        <v>0</v>
      </c>
      <c r="E318" s="39"/>
      <c r="F318" s="39"/>
      <c r="G318" s="39"/>
      <c r="H318" s="39"/>
      <c r="I318" s="39"/>
      <c r="J318" s="39"/>
    </row>
    <row r="319" spans="1:10" s="85" customFormat="1" ht="15.75">
      <c r="A319" s="130" t="s">
        <v>316</v>
      </c>
      <c r="B319" s="110" t="s">
        <v>208</v>
      </c>
      <c r="C319" s="195">
        <v>37</v>
      </c>
      <c r="D319" s="196">
        <v>3</v>
      </c>
      <c r="E319" s="39"/>
      <c r="F319" s="39"/>
      <c r="G319" s="39"/>
      <c r="H319" s="39"/>
      <c r="I319" s="39"/>
      <c r="J319" s="39"/>
    </row>
    <row r="320" spans="1:10" s="85" customFormat="1" ht="15.75">
      <c r="A320" s="130" t="s">
        <v>317</v>
      </c>
      <c r="B320" s="110" t="s">
        <v>10</v>
      </c>
      <c r="C320" s="220">
        <f>SUM(C321:C325)</f>
        <v>9065</v>
      </c>
      <c r="D320" s="221">
        <f>SUM(D321:D325)</f>
        <v>8616</v>
      </c>
      <c r="E320" s="39"/>
      <c r="F320" s="39"/>
      <c r="G320" s="39"/>
      <c r="H320" s="39"/>
      <c r="I320" s="39"/>
      <c r="J320" s="39"/>
    </row>
    <row r="321" spans="1:10" s="85" customFormat="1" ht="15.75">
      <c r="A321" s="131" t="s">
        <v>64</v>
      </c>
      <c r="B321" s="122"/>
      <c r="C321" s="222"/>
      <c r="D321" s="223"/>
      <c r="E321" s="39"/>
      <c r="F321" s="39"/>
      <c r="G321" s="39"/>
      <c r="H321" s="39"/>
      <c r="I321" s="39"/>
      <c r="J321" s="39"/>
    </row>
    <row r="322" spans="1:10" s="85" customFormat="1" ht="15.75">
      <c r="A322" s="132" t="s">
        <v>318</v>
      </c>
      <c r="B322" s="123" t="s">
        <v>209</v>
      </c>
      <c r="C322" s="209">
        <v>3641</v>
      </c>
      <c r="D322" s="210">
        <v>3811</v>
      </c>
      <c r="E322" s="39"/>
      <c r="F322" s="39"/>
      <c r="G322" s="39"/>
      <c r="H322" s="39"/>
      <c r="I322" s="39"/>
      <c r="J322" s="39"/>
    </row>
    <row r="323" spans="1:10" s="85" customFormat="1" ht="15.75">
      <c r="A323" s="130" t="s">
        <v>319</v>
      </c>
      <c r="B323" s="110" t="s">
        <v>210</v>
      </c>
      <c r="C323" s="197">
        <v>811</v>
      </c>
      <c r="D323" s="198">
        <v>688</v>
      </c>
      <c r="E323" s="39"/>
      <c r="F323" s="39"/>
      <c r="G323" s="39"/>
      <c r="H323" s="39"/>
      <c r="I323" s="39"/>
      <c r="J323" s="39"/>
    </row>
    <row r="324" spans="1:10" s="85" customFormat="1" ht="15.75">
      <c r="A324" s="130" t="s">
        <v>320</v>
      </c>
      <c r="B324" s="110" t="s">
        <v>211</v>
      </c>
      <c r="C324" s="197">
        <v>4349</v>
      </c>
      <c r="D324" s="198">
        <v>3884</v>
      </c>
      <c r="E324" s="39"/>
      <c r="F324" s="39"/>
      <c r="G324" s="39"/>
      <c r="H324" s="39"/>
      <c r="I324" s="39"/>
      <c r="J324" s="39"/>
    </row>
    <row r="325" spans="1:10" s="85" customFormat="1" ht="15.75">
      <c r="A325" s="130" t="s">
        <v>321</v>
      </c>
      <c r="B325" s="110" t="s">
        <v>212</v>
      </c>
      <c r="C325" s="197">
        <v>264</v>
      </c>
      <c r="D325" s="198">
        <v>233</v>
      </c>
      <c r="E325" s="39"/>
      <c r="F325" s="39"/>
      <c r="G325" s="39"/>
      <c r="H325" s="39"/>
      <c r="I325" s="39"/>
      <c r="J325" s="39"/>
    </row>
    <row r="326" spans="1:10" s="85" customFormat="1" ht="15.75">
      <c r="A326" s="130" t="s">
        <v>322</v>
      </c>
      <c r="B326" s="110" t="s">
        <v>40</v>
      </c>
      <c r="C326" s="199">
        <f>C314-C320</f>
        <v>428</v>
      </c>
      <c r="D326" s="200">
        <f>D314-D320</f>
        <v>-515</v>
      </c>
      <c r="E326" s="39"/>
      <c r="F326" s="39"/>
      <c r="G326" s="39"/>
      <c r="H326" s="39"/>
      <c r="I326" s="39"/>
      <c r="J326" s="39"/>
    </row>
    <row r="327" spans="1:10" s="85" customFormat="1" ht="15.75">
      <c r="A327" s="128" t="s">
        <v>198</v>
      </c>
      <c r="B327" s="121"/>
      <c r="C327" s="224"/>
      <c r="D327" s="225"/>
      <c r="E327" s="39"/>
      <c r="F327" s="39"/>
      <c r="G327" s="39"/>
      <c r="H327" s="39"/>
      <c r="I327" s="39"/>
      <c r="J327" s="39"/>
    </row>
    <row r="328" spans="1:10" s="85" customFormat="1" ht="15.75">
      <c r="A328" s="130" t="s">
        <v>312</v>
      </c>
      <c r="B328" s="110" t="s">
        <v>89</v>
      </c>
      <c r="C328" s="199">
        <f>SUM(C329:C334)</f>
        <v>94</v>
      </c>
      <c r="D328" s="200">
        <v>145</v>
      </c>
      <c r="E328" s="39"/>
      <c r="F328" s="39"/>
      <c r="G328" s="39"/>
      <c r="H328" s="39"/>
      <c r="I328" s="39"/>
      <c r="J328" s="39"/>
    </row>
    <row r="329" spans="1:10" s="85" customFormat="1" ht="15.75">
      <c r="A329" s="131" t="s">
        <v>64</v>
      </c>
      <c r="B329" s="124"/>
      <c r="C329" s="222"/>
      <c r="D329" s="223"/>
      <c r="E329" s="39"/>
      <c r="F329" s="39"/>
      <c r="G329" s="39"/>
      <c r="H329" s="39"/>
      <c r="I329" s="39"/>
      <c r="J329" s="39"/>
    </row>
    <row r="330" spans="1:10" s="85" customFormat="1" ht="31.5">
      <c r="A330" s="132" t="s">
        <v>323</v>
      </c>
      <c r="B330" s="123" t="s">
        <v>186</v>
      </c>
      <c r="C330" s="203">
        <v>0</v>
      </c>
      <c r="D330" s="204">
        <v>0</v>
      </c>
      <c r="E330" s="39"/>
      <c r="F330" s="39"/>
      <c r="G330" s="39"/>
      <c r="H330" s="39"/>
      <c r="I330" s="39"/>
      <c r="J330" s="39"/>
    </row>
    <row r="331" spans="1:10" s="85" customFormat="1" ht="15.75">
      <c r="A331" s="130" t="s">
        <v>324</v>
      </c>
      <c r="B331" s="110" t="s">
        <v>187</v>
      </c>
      <c r="C331" s="195">
        <v>0</v>
      </c>
      <c r="D331" s="196">
        <v>0</v>
      </c>
      <c r="E331" s="39"/>
      <c r="F331" s="39"/>
      <c r="G331" s="39"/>
      <c r="H331" s="39"/>
      <c r="I331" s="39"/>
      <c r="J331" s="39"/>
    </row>
    <row r="332" spans="1:10" s="85" customFormat="1" ht="15.75">
      <c r="A332" s="130" t="s">
        <v>91</v>
      </c>
      <c r="B332" s="110" t="s">
        <v>188</v>
      </c>
      <c r="C332" s="195">
        <v>0</v>
      </c>
      <c r="D332" s="196">
        <v>0</v>
      </c>
      <c r="E332" s="39"/>
      <c r="F332" s="39"/>
      <c r="G332" s="39"/>
      <c r="H332" s="39"/>
      <c r="I332" s="39"/>
      <c r="J332" s="39"/>
    </row>
    <row r="333" spans="1:10" s="85" customFormat="1" ht="15.75">
      <c r="A333" s="130" t="s">
        <v>325</v>
      </c>
      <c r="B333" s="110" t="s">
        <v>189</v>
      </c>
      <c r="C333" s="195">
        <v>0</v>
      </c>
      <c r="D333" s="196">
        <v>0</v>
      </c>
      <c r="E333" s="39"/>
      <c r="F333" s="39"/>
      <c r="G333" s="39"/>
      <c r="H333" s="39"/>
      <c r="I333" s="39"/>
      <c r="J333" s="39"/>
    </row>
    <row r="334" spans="1:10" s="85" customFormat="1" ht="15.75">
      <c r="A334" s="130" t="s">
        <v>316</v>
      </c>
      <c r="B334" s="110" t="s">
        <v>190</v>
      </c>
      <c r="C334" s="195">
        <v>94</v>
      </c>
      <c r="D334" s="196">
        <v>145</v>
      </c>
      <c r="E334" s="39"/>
      <c r="F334" s="39"/>
      <c r="G334" s="39"/>
      <c r="H334" s="39"/>
      <c r="I334" s="39"/>
      <c r="J334" s="39"/>
    </row>
    <row r="335" spans="1:10" s="85" customFormat="1" ht="15.75">
      <c r="A335" s="130" t="s">
        <v>317</v>
      </c>
      <c r="B335" s="110" t="s">
        <v>41</v>
      </c>
      <c r="C335" s="220">
        <f>SUM(C336:C340)</f>
        <v>94</v>
      </c>
      <c r="D335" s="221">
        <f>SUM(D336:D340)</f>
        <v>179</v>
      </c>
      <c r="E335" s="39"/>
      <c r="F335" s="39"/>
      <c r="G335" s="39"/>
      <c r="H335" s="39"/>
      <c r="I335" s="39"/>
      <c r="J335" s="39"/>
    </row>
    <row r="336" spans="1:10" s="85" customFormat="1" ht="15.75">
      <c r="A336" s="131" t="s">
        <v>64</v>
      </c>
      <c r="B336" s="122"/>
      <c r="C336" s="222"/>
      <c r="D336" s="223"/>
      <c r="E336" s="39"/>
      <c r="F336" s="39"/>
      <c r="G336" s="39"/>
      <c r="H336" s="39"/>
      <c r="I336" s="39"/>
      <c r="J336" s="39"/>
    </row>
    <row r="337" spans="1:10" s="85" customFormat="1" ht="31.5">
      <c r="A337" s="132" t="s">
        <v>326</v>
      </c>
      <c r="B337" s="123" t="s">
        <v>327</v>
      </c>
      <c r="C337" s="226">
        <v>94</v>
      </c>
      <c r="D337" s="227">
        <v>179</v>
      </c>
      <c r="E337" s="39"/>
      <c r="F337" s="39"/>
      <c r="G337" s="39"/>
      <c r="H337" s="39"/>
      <c r="I337" s="39"/>
      <c r="J337" s="39"/>
    </row>
    <row r="338" spans="1:10" s="85" customFormat="1" ht="15.75">
      <c r="A338" s="130" t="s">
        <v>328</v>
      </c>
      <c r="B338" s="110" t="s">
        <v>214</v>
      </c>
      <c r="C338" s="197">
        <v>0</v>
      </c>
      <c r="D338" s="198">
        <v>0</v>
      </c>
      <c r="E338" s="39"/>
      <c r="F338" s="39"/>
      <c r="G338" s="39"/>
      <c r="H338" s="39"/>
      <c r="I338" s="39"/>
      <c r="J338" s="39"/>
    </row>
    <row r="339" spans="1:10" s="85" customFormat="1" ht="15.75">
      <c r="A339" s="130" t="s">
        <v>329</v>
      </c>
      <c r="B339" s="110" t="s">
        <v>215</v>
      </c>
      <c r="C339" s="197">
        <v>0</v>
      </c>
      <c r="D339" s="198">
        <v>0</v>
      </c>
      <c r="E339" s="39"/>
      <c r="F339" s="39"/>
      <c r="G339" s="39"/>
      <c r="H339" s="39"/>
      <c r="I339" s="39"/>
      <c r="J339" s="39"/>
    </row>
    <row r="340" spans="1:10" s="85" customFormat="1" ht="15.75">
      <c r="A340" s="130" t="s">
        <v>330</v>
      </c>
      <c r="B340" s="110" t="s">
        <v>216</v>
      </c>
      <c r="C340" s="197">
        <v>0</v>
      </c>
      <c r="D340" s="198">
        <v>0</v>
      </c>
      <c r="E340" s="39"/>
      <c r="F340" s="39"/>
      <c r="G340" s="39"/>
      <c r="H340" s="39"/>
      <c r="I340" s="39"/>
      <c r="J340" s="39"/>
    </row>
    <row r="341" spans="1:10" s="85" customFormat="1" ht="31.5">
      <c r="A341" s="130" t="s">
        <v>331</v>
      </c>
      <c r="B341" s="110" t="s">
        <v>11</v>
      </c>
      <c r="C341" s="199">
        <f>C328-C335</f>
        <v>0</v>
      </c>
      <c r="D341" s="200">
        <f>D328-D335</f>
        <v>-34</v>
      </c>
      <c r="E341" s="39"/>
      <c r="F341" s="39"/>
      <c r="G341" s="39"/>
      <c r="H341" s="39"/>
      <c r="I341" s="39"/>
      <c r="J341" s="39"/>
    </row>
    <row r="342" spans="1:10" s="85" customFormat="1" ht="15.75">
      <c r="A342" s="134" t="s">
        <v>199</v>
      </c>
      <c r="B342" s="126"/>
      <c r="C342" s="228"/>
      <c r="D342" s="229"/>
      <c r="E342" s="39"/>
      <c r="F342" s="39"/>
      <c r="G342" s="39"/>
      <c r="H342" s="39"/>
      <c r="I342" s="39"/>
      <c r="J342" s="39"/>
    </row>
    <row r="343" spans="1:10" s="85" customFormat="1" ht="15.75">
      <c r="A343" s="130" t="s">
        <v>332</v>
      </c>
      <c r="B343" s="110" t="s">
        <v>44</v>
      </c>
      <c r="C343" s="199">
        <f>SUM(C344:C348)</f>
        <v>0</v>
      </c>
      <c r="D343" s="200">
        <v>1280</v>
      </c>
      <c r="E343" s="39"/>
      <c r="F343" s="39"/>
      <c r="G343" s="39"/>
      <c r="H343" s="39"/>
      <c r="I343" s="39"/>
      <c r="J343" s="39"/>
    </row>
    <row r="344" spans="1:10" s="85" customFormat="1" ht="15.75">
      <c r="A344" s="131" t="s">
        <v>64</v>
      </c>
      <c r="B344" s="118"/>
      <c r="C344" s="230">
        <v>0</v>
      </c>
      <c r="D344" s="231">
        <v>1280</v>
      </c>
      <c r="E344" s="39"/>
      <c r="F344" s="39"/>
      <c r="G344" s="39"/>
      <c r="H344" s="39"/>
      <c r="I344" s="39"/>
      <c r="J344" s="39"/>
    </row>
    <row r="345" spans="1:10" s="85" customFormat="1" ht="15.75">
      <c r="A345" s="132" t="s">
        <v>333</v>
      </c>
      <c r="B345" s="119" t="s">
        <v>217</v>
      </c>
      <c r="C345" s="203"/>
      <c r="D345" s="204"/>
      <c r="E345" s="39"/>
      <c r="F345" s="39"/>
      <c r="G345" s="39"/>
      <c r="H345" s="39"/>
      <c r="I345" s="39"/>
      <c r="J345" s="39"/>
    </row>
    <row r="346" spans="1:10" s="85" customFormat="1" ht="15.75">
      <c r="A346" s="130" t="s">
        <v>334</v>
      </c>
      <c r="B346" s="110" t="s">
        <v>218</v>
      </c>
      <c r="C346" s="195">
        <v>0</v>
      </c>
      <c r="D346" s="196">
        <v>0</v>
      </c>
      <c r="E346" s="39"/>
      <c r="F346" s="39"/>
      <c r="G346" s="39"/>
      <c r="H346" s="39"/>
      <c r="I346" s="39"/>
      <c r="J346" s="39"/>
    </row>
    <row r="347" spans="1:10" s="85" customFormat="1" ht="15.75">
      <c r="A347" s="130" t="s">
        <v>284</v>
      </c>
      <c r="B347" s="110" t="s">
        <v>219</v>
      </c>
      <c r="C347" s="195">
        <v>0</v>
      </c>
      <c r="D347" s="196">
        <v>0</v>
      </c>
      <c r="E347" s="39"/>
      <c r="F347" s="39"/>
      <c r="G347" s="39"/>
      <c r="H347" s="39"/>
      <c r="I347" s="39"/>
      <c r="J347" s="39"/>
    </row>
    <row r="348" spans="1:10" s="85" customFormat="1" ht="15.75">
      <c r="A348" s="130" t="s">
        <v>335</v>
      </c>
      <c r="B348" s="110" t="s">
        <v>220</v>
      </c>
      <c r="C348" s="195">
        <v>0</v>
      </c>
      <c r="D348" s="212">
        <v>0</v>
      </c>
      <c r="E348" s="39"/>
      <c r="F348" s="39"/>
      <c r="G348" s="39"/>
      <c r="H348" s="39"/>
      <c r="I348" s="39"/>
      <c r="J348" s="39"/>
    </row>
    <row r="349" spans="1:10" s="85" customFormat="1" ht="15.75">
      <c r="A349" s="130" t="s">
        <v>336</v>
      </c>
      <c r="B349" s="110" t="s">
        <v>12</v>
      </c>
      <c r="C349" s="220">
        <f>SUM(C350:C355)</f>
        <v>472</v>
      </c>
      <c r="D349" s="221">
        <f>SUM(D350:D355)</f>
        <v>675</v>
      </c>
      <c r="E349" s="39"/>
      <c r="F349" s="39"/>
      <c r="G349" s="39"/>
      <c r="H349" s="39"/>
      <c r="I349" s="39"/>
      <c r="J349" s="39"/>
    </row>
    <row r="350" spans="1:10" s="85" customFormat="1" ht="15.75">
      <c r="A350" s="131" t="s">
        <v>64</v>
      </c>
      <c r="B350" s="118"/>
      <c r="C350" s="218"/>
      <c r="D350" s="219"/>
      <c r="E350" s="39"/>
      <c r="F350" s="39"/>
      <c r="G350" s="39"/>
      <c r="H350" s="39"/>
      <c r="I350" s="39"/>
      <c r="J350" s="39"/>
    </row>
    <row r="351" spans="1:10" s="85" customFormat="1" ht="15.75">
      <c r="A351" s="132" t="s">
        <v>337</v>
      </c>
      <c r="B351" s="119" t="s">
        <v>221</v>
      </c>
      <c r="C351" s="209">
        <v>390</v>
      </c>
      <c r="D351" s="210">
        <v>271</v>
      </c>
      <c r="E351" s="39"/>
      <c r="F351" s="39"/>
      <c r="G351" s="39"/>
      <c r="H351" s="39"/>
      <c r="I351" s="39"/>
      <c r="J351" s="39"/>
    </row>
    <row r="352" spans="1:10" s="85" customFormat="1" ht="31.5">
      <c r="A352" s="130" t="s">
        <v>338</v>
      </c>
      <c r="B352" s="110" t="s">
        <v>222</v>
      </c>
      <c r="C352" s="197">
        <v>1</v>
      </c>
      <c r="D352" s="210">
        <v>13</v>
      </c>
      <c r="E352" s="39"/>
      <c r="F352" s="39"/>
      <c r="G352" s="39"/>
      <c r="H352" s="39"/>
      <c r="I352" s="39"/>
      <c r="J352" s="39"/>
    </row>
    <row r="353" spans="1:10" s="85" customFormat="1" ht="15.75">
      <c r="A353" s="130" t="s">
        <v>339</v>
      </c>
      <c r="B353" s="110" t="s">
        <v>223</v>
      </c>
      <c r="C353" s="197">
        <v>81</v>
      </c>
      <c r="D353" s="210">
        <v>71</v>
      </c>
      <c r="E353" s="39"/>
      <c r="F353" s="39"/>
      <c r="G353" s="39"/>
      <c r="H353" s="39"/>
      <c r="I353" s="39"/>
      <c r="J353" s="39"/>
    </row>
    <row r="354" spans="1:10" s="85" customFormat="1" ht="15.75">
      <c r="A354" s="130" t="s">
        <v>340</v>
      </c>
      <c r="B354" s="110" t="s">
        <v>224</v>
      </c>
      <c r="C354" s="197">
        <v>0</v>
      </c>
      <c r="D354" s="210">
        <v>0</v>
      </c>
      <c r="E354" s="39"/>
      <c r="F354" s="39"/>
      <c r="G354" s="39"/>
      <c r="H354" s="39"/>
      <c r="I354" s="39"/>
      <c r="J354" s="39"/>
    </row>
    <row r="355" spans="1:10" s="85" customFormat="1" ht="15.75">
      <c r="A355" s="130" t="s">
        <v>330</v>
      </c>
      <c r="B355" s="110" t="s">
        <v>225</v>
      </c>
      <c r="C355" s="197">
        <v>0</v>
      </c>
      <c r="D355" s="210">
        <v>320</v>
      </c>
      <c r="E355" s="39"/>
      <c r="F355" s="39"/>
      <c r="G355" s="39"/>
      <c r="H355" s="39"/>
      <c r="I355" s="39"/>
      <c r="J355" s="39"/>
    </row>
    <row r="356" spans="1:10" s="85" customFormat="1" ht="15.75">
      <c r="A356" s="130" t="s">
        <v>341</v>
      </c>
      <c r="B356" s="110" t="s">
        <v>13</v>
      </c>
      <c r="C356" s="199">
        <f>C343-C349</f>
        <v>-472</v>
      </c>
      <c r="D356" s="200">
        <f>D343-D349</f>
        <v>605</v>
      </c>
      <c r="E356" s="39"/>
      <c r="F356" s="39"/>
      <c r="G356" s="39"/>
      <c r="H356" s="39"/>
      <c r="I356" s="39"/>
      <c r="J356" s="39"/>
    </row>
    <row r="357" spans="1:10" s="85" customFormat="1" ht="31.5">
      <c r="A357" s="130" t="s">
        <v>342</v>
      </c>
      <c r="B357" s="110" t="s">
        <v>47</v>
      </c>
      <c r="C357" s="199">
        <f>C326+C341+C356</f>
        <v>-44</v>
      </c>
      <c r="D357" s="200">
        <f>D326+D341+D356</f>
        <v>56</v>
      </c>
      <c r="E357" s="39"/>
      <c r="F357" s="39"/>
      <c r="G357" s="39"/>
      <c r="H357" s="39"/>
      <c r="I357" s="39"/>
      <c r="J357" s="39"/>
    </row>
    <row r="358" spans="1:10" s="85" customFormat="1" ht="15.75">
      <c r="A358" s="135" t="s">
        <v>343</v>
      </c>
      <c r="B358" s="118" t="s">
        <v>14</v>
      </c>
      <c r="C358" s="232">
        <v>58</v>
      </c>
      <c r="D358" s="233">
        <v>2</v>
      </c>
      <c r="E358" s="39"/>
      <c r="F358" s="39"/>
      <c r="G358" s="39"/>
      <c r="H358" s="39"/>
      <c r="I358" s="39"/>
      <c r="J358" s="39"/>
    </row>
    <row r="359" spans="1:10" s="85" customFormat="1" ht="15.75">
      <c r="A359" s="136" t="s">
        <v>344</v>
      </c>
      <c r="B359" s="127"/>
      <c r="C359" s="234"/>
      <c r="D359" s="212"/>
      <c r="E359" s="39"/>
      <c r="F359" s="39"/>
      <c r="G359" s="39"/>
      <c r="H359" s="39"/>
      <c r="I359" s="39"/>
      <c r="J359" s="39"/>
    </row>
    <row r="360" spans="1:10" s="85" customFormat="1" ht="15.75">
      <c r="A360" s="133" t="s">
        <v>343</v>
      </c>
      <c r="B360" s="118" t="s">
        <v>50</v>
      </c>
      <c r="C360" s="235">
        <f>C358+C357</f>
        <v>14</v>
      </c>
      <c r="D360" s="236">
        <v>58</v>
      </c>
      <c r="E360" s="39"/>
      <c r="F360" s="39"/>
      <c r="G360" s="39"/>
      <c r="H360" s="39"/>
      <c r="I360" s="39"/>
      <c r="J360" s="39"/>
    </row>
    <row r="361" spans="1:10" s="85" customFormat="1" ht="15.75">
      <c r="A361" s="137" t="s">
        <v>344</v>
      </c>
      <c r="B361" s="119"/>
      <c r="C361" s="237"/>
      <c r="D361" s="238"/>
      <c r="E361" s="39"/>
      <c r="F361" s="39"/>
      <c r="G361" s="39"/>
      <c r="H361" s="39"/>
      <c r="I361" s="39"/>
      <c r="J361" s="39"/>
    </row>
    <row r="362" spans="1:10" s="85" customFormat="1" ht="16.5" thickBot="1">
      <c r="A362" s="138" t="s">
        <v>345</v>
      </c>
      <c r="B362" s="139" t="s">
        <v>66</v>
      </c>
      <c r="C362" s="140">
        <v>0</v>
      </c>
      <c r="D362" s="141">
        <v>0</v>
      </c>
      <c r="E362" s="39"/>
      <c r="F362" s="39"/>
      <c r="G362" s="39"/>
      <c r="H362" s="39"/>
      <c r="I362" s="39"/>
      <c r="J362" s="39"/>
    </row>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sheetData>
  <sheetProtection/>
  <mergeCells count="163">
    <mergeCell ref="B306:D306"/>
    <mergeCell ref="B307:D307"/>
    <mergeCell ref="B308:D308"/>
    <mergeCell ref="A300:D300"/>
    <mergeCell ref="A301:D301"/>
    <mergeCell ref="B302:D302"/>
    <mergeCell ref="B303:D303"/>
    <mergeCell ref="B304:D304"/>
    <mergeCell ref="B305:D305"/>
    <mergeCell ref="C72:D72"/>
    <mergeCell ref="I231:I232"/>
    <mergeCell ref="J231:J232"/>
    <mergeCell ref="B230:D230"/>
    <mergeCell ref="B231:B232"/>
    <mergeCell ref="C231:C232"/>
    <mergeCell ref="D231:D232"/>
    <mergeCell ref="G231:G232"/>
    <mergeCell ref="E231:E232"/>
    <mergeCell ref="H231:H232"/>
    <mergeCell ref="F231:F232"/>
    <mergeCell ref="C46:D46"/>
    <mergeCell ref="A53:B53"/>
    <mergeCell ref="C53:D53"/>
    <mergeCell ref="B227:D227"/>
    <mergeCell ref="B228:D228"/>
    <mergeCell ref="C71:D71"/>
    <mergeCell ref="A75:D75"/>
    <mergeCell ref="A72:B72"/>
    <mergeCell ref="A55:D55"/>
    <mergeCell ref="B40:C40"/>
    <mergeCell ref="B41:C41"/>
    <mergeCell ref="B43:C43"/>
    <mergeCell ref="B44:C44"/>
    <mergeCell ref="A50:B50"/>
    <mergeCell ref="C50:D50"/>
    <mergeCell ref="B42:C42"/>
    <mergeCell ref="A71:B71"/>
    <mergeCell ref="A51:B51"/>
    <mergeCell ref="A14:D14"/>
    <mergeCell ref="A35:D35"/>
    <mergeCell ref="A47:B47"/>
    <mergeCell ref="C47:D47"/>
    <mergeCell ref="A46:B46"/>
    <mergeCell ref="B38:C38"/>
    <mergeCell ref="B39:C39"/>
    <mergeCell ref="A45:D45"/>
    <mergeCell ref="A1:D1"/>
    <mergeCell ref="B8:C8"/>
    <mergeCell ref="B2:D2"/>
    <mergeCell ref="B3:D3"/>
    <mergeCell ref="A4:D4"/>
    <mergeCell ref="A5:D5"/>
    <mergeCell ref="B11:C11"/>
    <mergeCell ref="B12:C12"/>
    <mergeCell ref="B36:C36"/>
    <mergeCell ref="B37:C37"/>
    <mergeCell ref="C6:D6"/>
    <mergeCell ref="B7:C7"/>
    <mergeCell ref="B9:C9"/>
    <mergeCell ref="B10:C10"/>
    <mergeCell ref="B13:C13"/>
    <mergeCell ref="A34:D34"/>
    <mergeCell ref="C51:D51"/>
    <mergeCell ref="A48:B48"/>
    <mergeCell ref="C48:D48"/>
    <mergeCell ref="A49:B49"/>
    <mergeCell ref="C49:D49"/>
    <mergeCell ref="B83:D83"/>
    <mergeCell ref="A52:B52"/>
    <mergeCell ref="C52:D52"/>
    <mergeCell ref="A82:D82"/>
    <mergeCell ref="A54:B54"/>
    <mergeCell ref="C54:D54"/>
    <mergeCell ref="A69:D69"/>
    <mergeCell ref="A73:B73"/>
    <mergeCell ref="C73:D73"/>
    <mergeCell ref="A70:D70"/>
    <mergeCell ref="B81:D81"/>
    <mergeCell ref="A74:B74"/>
    <mergeCell ref="C74:D74"/>
    <mergeCell ref="A76:D76"/>
    <mergeCell ref="A77:D77"/>
    <mergeCell ref="C78:D78"/>
    <mergeCell ref="A78:B78"/>
    <mergeCell ref="A79:D79"/>
    <mergeCell ref="A80:D80"/>
    <mergeCell ref="B84:D84"/>
    <mergeCell ref="B85:D85"/>
    <mergeCell ref="B93:D93"/>
    <mergeCell ref="B174:D174"/>
    <mergeCell ref="B86:D86"/>
    <mergeCell ref="B87:D87"/>
    <mergeCell ref="B88:D88"/>
    <mergeCell ref="B92:D92"/>
    <mergeCell ref="B89:D89"/>
    <mergeCell ref="B91:D91"/>
    <mergeCell ref="B229:D229"/>
    <mergeCell ref="B175:D175"/>
    <mergeCell ref="A169:D169"/>
    <mergeCell ref="A170:D170"/>
    <mergeCell ref="B171:D171"/>
    <mergeCell ref="B172:D172"/>
    <mergeCell ref="B173:D173"/>
    <mergeCell ref="F238:F239"/>
    <mergeCell ref="G238:G239"/>
    <mergeCell ref="A231:A232"/>
    <mergeCell ref="B176:D176"/>
    <mergeCell ref="B177:D177"/>
    <mergeCell ref="A223:D223"/>
    <mergeCell ref="B224:D224"/>
    <mergeCell ref="B225:D225"/>
    <mergeCell ref="B226:D226"/>
    <mergeCell ref="A222:D222"/>
    <mergeCell ref="H238:H239"/>
    <mergeCell ref="I238:I239"/>
    <mergeCell ref="J238:J239"/>
    <mergeCell ref="B240:B241"/>
    <mergeCell ref="C240:C241"/>
    <mergeCell ref="F240:F241"/>
    <mergeCell ref="G240:G241"/>
    <mergeCell ref="H240:H241"/>
    <mergeCell ref="B238:B239"/>
    <mergeCell ref="C238:C239"/>
    <mergeCell ref="I240:I241"/>
    <mergeCell ref="J240:J241"/>
    <mergeCell ref="C242:C243"/>
    <mergeCell ref="F242:F243"/>
    <mergeCell ref="G242:G243"/>
    <mergeCell ref="H242:H243"/>
    <mergeCell ref="I242:I243"/>
    <mergeCell ref="J242:J243"/>
    <mergeCell ref="I253:I254"/>
    <mergeCell ref="J253:J254"/>
    <mergeCell ref="C253:C254"/>
    <mergeCell ref="F253:F254"/>
    <mergeCell ref="G253:G254"/>
    <mergeCell ref="H253:H254"/>
    <mergeCell ref="H270:H271"/>
    <mergeCell ref="I270:I271"/>
    <mergeCell ref="J270:J271"/>
    <mergeCell ref="B270:B271"/>
    <mergeCell ref="C270:C271"/>
    <mergeCell ref="E270:E271"/>
    <mergeCell ref="C285:C286"/>
    <mergeCell ref="F285:F286"/>
    <mergeCell ref="G285:G286"/>
    <mergeCell ref="H285:H286"/>
    <mergeCell ref="E285:E286"/>
    <mergeCell ref="C274:C275"/>
    <mergeCell ref="F274:F275"/>
    <mergeCell ref="G274:G275"/>
    <mergeCell ref="H274:H275"/>
    <mergeCell ref="E274:E275"/>
    <mergeCell ref="E238:E239"/>
    <mergeCell ref="E240:E241"/>
    <mergeCell ref="E242:E243"/>
    <mergeCell ref="E253:E254"/>
    <mergeCell ref="I285:I286"/>
    <mergeCell ref="J285:J286"/>
    <mergeCell ref="I274:I275"/>
    <mergeCell ref="J274:J275"/>
    <mergeCell ref="F270:F271"/>
    <mergeCell ref="G270:G271"/>
  </mergeCells>
  <conditionalFormatting sqref="C128">
    <cfRule type="cellIs" priority="30" dxfId="0" operator="notEqual" stopIfTrue="1">
      <formula>$C$105</formula>
    </cfRule>
  </conditionalFormatting>
  <conditionalFormatting sqref="D128">
    <cfRule type="cellIs" priority="31" dxfId="0" operator="notEqual" stopIfTrue="1">
      <formula>$D$105</formula>
    </cfRule>
  </conditionalFormatting>
  <conditionalFormatting sqref="C124:D124 C105:D105">
    <cfRule type="cellIs" priority="32" dxfId="0" operator="lessThan" stopIfTrue="1">
      <formula>#REF!</formula>
    </cfRule>
  </conditionalFormatting>
  <conditionalFormatting sqref="C167">
    <cfRule type="cellIs" priority="25" dxfId="0" operator="notEqual" stopIfTrue="1">
      <formula>$C$66</formula>
    </cfRule>
  </conditionalFormatting>
  <conditionalFormatting sqref="D167">
    <cfRule type="cellIs" priority="26" dxfId="0" operator="notEqual" stopIfTrue="1">
      <formula>$D$66</formula>
    </cfRule>
  </conditionalFormatting>
  <conditionalFormatting sqref="C298">
    <cfRule type="cellIs" priority="33" dxfId="0" operator="notEqual" stopIfTrue="1">
      <formula>'Годовой отчет за 2020 год'!#REF!</formula>
    </cfRule>
  </conditionalFormatting>
  <conditionalFormatting sqref="F298">
    <cfRule type="cellIs" priority="34" dxfId="0" operator="notEqual" stopIfTrue="1">
      <formula>'Годовой отчет за 2020 год'!#REF!</formula>
    </cfRule>
  </conditionalFormatting>
  <conditionalFormatting sqref="G298">
    <cfRule type="cellIs" priority="35" dxfId="0" operator="notEqual" stopIfTrue="1">
      <formula>'Годовой отчет за 2020 год'!#REF!</formula>
    </cfRule>
  </conditionalFormatting>
  <conditionalFormatting sqref="H298">
    <cfRule type="cellIs" priority="36" dxfId="0" operator="notEqual" stopIfTrue="1">
      <formula>'Годовой отчет за 2020 год'!#REF!</formula>
    </cfRule>
  </conditionalFormatting>
  <conditionalFormatting sqref="C270:C271">
    <cfRule type="cellIs" priority="37" dxfId="0" operator="notEqual" stopIfTrue="1">
      <formula>'Годовой отчет за 2020 год'!#REF!</formula>
    </cfRule>
  </conditionalFormatting>
  <conditionalFormatting sqref="D270:D271">
    <cfRule type="cellIs" priority="38" dxfId="0" operator="notEqual" stopIfTrue="1">
      <formula>'Годовой отчет за 2020 год'!#REF!</formula>
    </cfRule>
  </conditionalFormatting>
  <conditionalFormatting sqref="E270:E271">
    <cfRule type="cellIs" priority="39" dxfId="0" operator="notEqual" stopIfTrue="1">
      <formula>'Годовой отчет за 2020 год'!#REF!</formula>
    </cfRule>
  </conditionalFormatting>
  <conditionalFormatting sqref="F270:F271">
    <cfRule type="cellIs" priority="40" dxfId="0" operator="notEqual" stopIfTrue="1">
      <formula>'Годовой отчет за 2020 год'!#REF!</formula>
    </cfRule>
  </conditionalFormatting>
  <conditionalFormatting sqref="G270:G271">
    <cfRule type="cellIs" priority="41" dxfId="0" operator="notEqual" stopIfTrue="1">
      <formula>'Годовой отчет за 2020 год'!#REF!</formula>
    </cfRule>
  </conditionalFormatting>
  <conditionalFormatting sqref="H270:H271">
    <cfRule type="cellIs" priority="42" dxfId="0" operator="notEqual" stopIfTrue="1">
      <formula>'Годовой отчет за 2020 год'!#REF!</formula>
    </cfRule>
  </conditionalFormatting>
  <conditionalFormatting sqref="I270:I271">
    <cfRule type="cellIs" priority="43" dxfId="0" operator="notEqual" stopIfTrue="1">
      <formula>'Годовой отчет за 2020 год'!#REF!</formula>
    </cfRule>
  </conditionalFormatting>
  <conditionalFormatting sqref="I298">
    <cfRule type="cellIs" priority="44" dxfId="0" operator="notEqual" stopIfTrue="1">
      <formula>'Годовой отчет за 2020 год'!#REF!</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C181:D181 C183:D184 C187:D187 C197:D198 C205:D207 C213:D214 C210:D210 C133:D134 D234:E234 C337:D340 C351:D355 C322:D325">
      <formula1>0</formula1>
    </dataValidation>
  </dataValidations>
  <hyperlinks>
    <hyperlink ref="B81" r:id="rId1" display="http://www.alco.by/"/>
  </hyperlinks>
  <printOptions/>
  <pageMargins left="0.7874015748031497" right="0.1968503937007874" top="0.7874015748031497" bottom="0.1968503937007874" header="0.5118110236220472" footer="0.5118110236220472"/>
  <pageSetup horizontalDpi="600" verticalDpi="600" orientation="portrait" paperSize="9" scale="47"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PARTNER</dc:creator>
  <cp:keywords/>
  <dc:description/>
  <cp:lastModifiedBy>Масловская Н.К.</cp:lastModifiedBy>
  <cp:lastPrinted>2021-04-02T07:53:19Z</cp:lastPrinted>
  <dcterms:created xsi:type="dcterms:W3CDTF">2011-03-15T11:50:39Z</dcterms:created>
  <dcterms:modified xsi:type="dcterms:W3CDTF">2021-04-19T10:37:05Z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